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 Sažetak" sheetId="2" r:id="rId1"/>
    <sheet name=" Račun prihoda i rashoda" sheetId="4" r:id="rId2"/>
    <sheet name=" Račun financiranja" sheetId="5" r:id="rId3"/>
    <sheet name="Posebni dio" sheetId="6" r:id="rId4"/>
  </sheets>
  <definedNames>
    <definedName name="_xlnm.Print_Area" localSheetId="2">' Račun financiranja'!$A$1:$G$32</definedName>
    <definedName name="_xlnm.Print_Area" localSheetId="1">' Račun prihoda i rashoda'!$A$1:$G$115</definedName>
    <definedName name="_xlnm.Print_Area" localSheetId="0">' Sažetak'!$A$1:$J$44</definedName>
    <definedName name="_xlnm.Print_Area" localSheetId="3">'Posebni dio'!$A$1:$G$197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6" l="1"/>
  <c r="G52" i="4"/>
  <c r="F52" i="4"/>
  <c r="E52" i="4"/>
  <c r="G172" i="6" l="1"/>
  <c r="G170" i="6" s="1"/>
  <c r="F172" i="6"/>
  <c r="F170" i="6" s="1"/>
  <c r="E172" i="6"/>
  <c r="E170" i="6" s="1"/>
  <c r="D172" i="6"/>
  <c r="D170" i="6" s="1"/>
  <c r="C172" i="6"/>
  <c r="C170" i="6" s="1"/>
  <c r="E27" i="6" l="1"/>
  <c r="C91" i="6"/>
  <c r="C18" i="6"/>
  <c r="D83" i="6" l="1"/>
  <c r="D79" i="6"/>
  <c r="G79" i="6"/>
  <c r="F79" i="6"/>
  <c r="E79" i="6"/>
  <c r="C79" i="6"/>
  <c r="D104" i="6"/>
  <c r="D108" i="6"/>
  <c r="D60" i="6"/>
  <c r="D56" i="6"/>
  <c r="G15" i="2" l="1"/>
  <c r="F24" i="6"/>
  <c r="G24" i="6"/>
  <c r="F18" i="6"/>
  <c r="G18" i="6"/>
  <c r="F29" i="6"/>
  <c r="G29" i="6"/>
  <c r="E29" i="6"/>
  <c r="E26" i="6" s="1"/>
  <c r="E18" i="6"/>
  <c r="D29" i="6"/>
  <c r="C29" i="6"/>
  <c r="G27" i="6"/>
  <c r="G26" i="6" s="1"/>
  <c r="F27" i="6"/>
  <c r="D27" i="6"/>
  <c r="C27" i="6"/>
  <c r="E24" i="6"/>
  <c r="D24" i="6"/>
  <c r="C24" i="6"/>
  <c r="D18" i="6"/>
  <c r="G14" i="6"/>
  <c r="F14" i="6"/>
  <c r="E14" i="6"/>
  <c r="D14" i="6"/>
  <c r="C14" i="6"/>
  <c r="C12" i="6" s="1"/>
  <c r="F154" i="6"/>
  <c r="G154" i="6"/>
  <c r="G150" i="6"/>
  <c r="G148" i="6" s="1"/>
  <c r="F150" i="6"/>
  <c r="F148" i="6" s="1"/>
  <c r="E150" i="6"/>
  <c r="E148" i="6" s="1"/>
  <c r="D150" i="6"/>
  <c r="C150" i="6"/>
  <c r="F83" i="6"/>
  <c r="G83" i="6"/>
  <c r="F91" i="6"/>
  <c r="G91" i="6"/>
  <c r="E91" i="6"/>
  <c r="F89" i="6"/>
  <c r="G89" i="6"/>
  <c r="E89" i="6"/>
  <c r="D90" i="6"/>
  <c r="C90" i="6"/>
  <c r="F182" i="6"/>
  <c r="F180" i="6" s="1"/>
  <c r="G182" i="6"/>
  <c r="G180" i="6" s="1"/>
  <c r="F160" i="6"/>
  <c r="G160" i="6"/>
  <c r="F131" i="6"/>
  <c r="G131" i="6"/>
  <c r="G127" i="6"/>
  <c r="F127" i="6"/>
  <c r="E127" i="6"/>
  <c r="D127" i="6"/>
  <c r="C127" i="6"/>
  <c r="F119" i="6"/>
  <c r="G119" i="6"/>
  <c r="E108" i="6"/>
  <c r="E114" i="6"/>
  <c r="E104" i="6"/>
  <c r="G104" i="6"/>
  <c r="F104" i="6"/>
  <c r="C104" i="6"/>
  <c r="E12" i="6" l="1"/>
  <c r="D12" i="6"/>
  <c r="C26" i="6"/>
  <c r="D26" i="6"/>
  <c r="F77" i="6"/>
  <c r="F26" i="6"/>
  <c r="F12" i="6" s="1"/>
  <c r="E103" i="6"/>
  <c r="G12" i="6"/>
  <c r="G77" i="6"/>
  <c r="F125" i="6"/>
  <c r="G125" i="6"/>
  <c r="F66" i="6"/>
  <c r="G66" i="6"/>
  <c r="F60" i="6"/>
  <c r="G60" i="6"/>
  <c r="E60" i="6"/>
  <c r="C56" i="6"/>
  <c r="F56" i="6"/>
  <c r="G56" i="6"/>
  <c r="E56" i="6"/>
  <c r="F43" i="6"/>
  <c r="G43" i="6"/>
  <c r="F37" i="6"/>
  <c r="G37" i="6"/>
  <c r="G193" i="6"/>
  <c r="F193" i="6"/>
  <c r="E193" i="6"/>
  <c r="E190" i="6" s="1"/>
  <c r="D193" i="6"/>
  <c r="C193" i="6"/>
  <c r="G191" i="6"/>
  <c r="F191" i="6"/>
  <c r="D191" i="6"/>
  <c r="C191" i="6"/>
  <c r="G188" i="6"/>
  <c r="F188" i="6"/>
  <c r="E188" i="6"/>
  <c r="D188" i="6"/>
  <c r="C188" i="6"/>
  <c r="E182" i="6"/>
  <c r="E180" i="6" s="1"/>
  <c r="D182" i="6"/>
  <c r="C182" i="6"/>
  <c r="G165" i="6"/>
  <c r="F165" i="6"/>
  <c r="E165" i="6"/>
  <c r="E162" i="6" s="1"/>
  <c r="D165" i="6"/>
  <c r="C165" i="6"/>
  <c r="G163" i="6"/>
  <c r="F163" i="6"/>
  <c r="D163" i="6"/>
  <c r="C163" i="6"/>
  <c r="E160" i="6"/>
  <c r="D160" i="6"/>
  <c r="C160" i="6"/>
  <c r="E154" i="6"/>
  <c r="D154" i="6"/>
  <c r="D148" i="6" s="1"/>
  <c r="C154" i="6"/>
  <c r="G142" i="6"/>
  <c r="F142" i="6"/>
  <c r="E142" i="6"/>
  <c r="E139" i="6" s="1"/>
  <c r="D142" i="6"/>
  <c r="C142" i="6"/>
  <c r="G140" i="6"/>
  <c r="F140" i="6"/>
  <c r="D140" i="6"/>
  <c r="D139" i="6" s="1"/>
  <c r="C140" i="6"/>
  <c r="G137" i="6"/>
  <c r="F137" i="6"/>
  <c r="E137" i="6"/>
  <c r="D137" i="6"/>
  <c r="C137" i="6"/>
  <c r="E131" i="6"/>
  <c r="E125" i="6" s="1"/>
  <c r="D131" i="6"/>
  <c r="C131" i="6"/>
  <c r="E119" i="6"/>
  <c r="E116" i="6" s="1"/>
  <c r="D119" i="6"/>
  <c r="C119" i="6"/>
  <c r="G117" i="6"/>
  <c r="G116" i="6" s="1"/>
  <c r="F117" i="6"/>
  <c r="F116" i="6" s="1"/>
  <c r="D117" i="6"/>
  <c r="C117" i="6"/>
  <c r="G114" i="6"/>
  <c r="F114" i="6"/>
  <c r="D114" i="6"/>
  <c r="D103" i="6" s="1"/>
  <c r="C114" i="6"/>
  <c r="G108" i="6"/>
  <c r="F108" i="6"/>
  <c r="C108" i="6"/>
  <c r="G96" i="6"/>
  <c r="G95" i="6" s="1"/>
  <c r="G94" i="6" s="1"/>
  <c r="F96" i="6"/>
  <c r="F95" i="6" s="1"/>
  <c r="F94" i="6" s="1"/>
  <c r="E96" i="6"/>
  <c r="D96" i="6"/>
  <c r="D95" i="6" s="1"/>
  <c r="D94" i="6" s="1"/>
  <c r="D93" i="6" s="1"/>
  <c r="C96" i="6"/>
  <c r="C95" i="6" s="1"/>
  <c r="C94" i="6" s="1"/>
  <c r="C93" i="6" s="1"/>
  <c r="D89" i="6"/>
  <c r="D77" i="6" s="1"/>
  <c r="C89" i="6"/>
  <c r="E83" i="6"/>
  <c r="E77" i="6" s="1"/>
  <c r="C83" i="6"/>
  <c r="C77" i="6" s="1"/>
  <c r="G71" i="6"/>
  <c r="F71" i="6"/>
  <c r="E71" i="6"/>
  <c r="E68" i="6" s="1"/>
  <c r="D71" i="6"/>
  <c r="C71" i="6"/>
  <c r="G69" i="6"/>
  <c r="F69" i="6"/>
  <c r="D69" i="6"/>
  <c r="C69" i="6"/>
  <c r="E66" i="6"/>
  <c r="D66" i="6"/>
  <c r="D55" i="6" s="1"/>
  <c r="C66" i="6"/>
  <c r="C60" i="6"/>
  <c r="G48" i="6"/>
  <c r="G47" i="6" s="1"/>
  <c r="G46" i="6" s="1"/>
  <c r="F48" i="6"/>
  <c r="F47" i="6" s="1"/>
  <c r="F46" i="6" s="1"/>
  <c r="E48" i="6"/>
  <c r="D48" i="6"/>
  <c r="D47" i="6" s="1"/>
  <c r="D46" i="6" s="1"/>
  <c r="D45" i="6" s="1"/>
  <c r="C48" i="6"/>
  <c r="C47" i="6" s="1"/>
  <c r="C46" i="6" s="1"/>
  <c r="E43" i="6"/>
  <c r="D43" i="6"/>
  <c r="C43" i="6"/>
  <c r="E37" i="6"/>
  <c r="D37" i="6"/>
  <c r="C37" i="6"/>
  <c r="D190" i="6" l="1"/>
  <c r="F102" i="6"/>
  <c r="E47" i="6"/>
  <c r="E46" i="6" s="1"/>
  <c r="E45" i="6" s="1"/>
  <c r="C45" i="6"/>
  <c r="C190" i="6"/>
  <c r="G102" i="6"/>
  <c r="E95" i="6"/>
  <c r="E94" i="6" s="1"/>
  <c r="E93" i="6" s="1"/>
  <c r="D162" i="6"/>
  <c r="C162" i="6"/>
  <c r="C125" i="6"/>
  <c r="C139" i="6"/>
  <c r="C116" i="6"/>
  <c r="C102" i="6" s="1"/>
  <c r="C68" i="6"/>
  <c r="C54" i="6" s="1"/>
  <c r="G55" i="6"/>
  <c r="G103" i="6"/>
  <c r="F55" i="6"/>
  <c r="C55" i="6"/>
  <c r="F103" i="6"/>
  <c r="E55" i="6"/>
  <c r="D116" i="6"/>
  <c r="D102" i="6" s="1"/>
  <c r="D68" i="6"/>
  <c r="D54" i="6" s="1"/>
  <c r="G139" i="6"/>
  <c r="C35" i="6"/>
  <c r="F190" i="6"/>
  <c r="G35" i="6"/>
  <c r="G10" i="6" s="1"/>
  <c r="G190" i="6"/>
  <c r="F35" i="6"/>
  <c r="F10" i="6" s="1"/>
  <c r="F162" i="6"/>
  <c r="D180" i="6"/>
  <c r="E54" i="6"/>
  <c r="F93" i="6"/>
  <c r="G93" i="6"/>
  <c r="D125" i="6"/>
  <c r="G45" i="6"/>
  <c r="F68" i="6"/>
  <c r="F54" i="6" s="1"/>
  <c r="F45" i="6"/>
  <c r="G68" i="6"/>
  <c r="G54" i="6" s="1"/>
  <c r="F139" i="6"/>
  <c r="C148" i="6"/>
  <c r="C180" i="6"/>
  <c r="G162" i="6"/>
  <c r="E35" i="6"/>
  <c r="D35" i="6"/>
  <c r="C10" i="6" l="1"/>
  <c r="E9" i="6"/>
  <c r="E8" i="6" s="1"/>
  <c r="E7" i="6" s="1"/>
  <c r="E6" i="6" s="1"/>
  <c r="G9" i="6"/>
  <c r="G8" i="6" s="1"/>
  <c r="G7" i="6" s="1"/>
  <c r="G6" i="6" s="1"/>
  <c r="F9" i="6"/>
  <c r="F8" i="6" s="1"/>
  <c r="F7" i="6" s="1"/>
  <c r="F6" i="6" s="1"/>
  <c r="D10" i="6"/>
  <c r="D9" i="6" s="1"/>
  <c r="D8" i="6" s="1"/>
  <c r="D7" i="6" s="1"/>
  <c r="D6" i="6" s="1"/>
  <c r="C9" i="6"/>
  <c r="C8" i="6" s="1"/>
  <c r="C7" i="6" s="1"/>
  <c r="C6" i="6" s="1"/>
  <c r="C99" i="4"/>
  <c r="C96" i="4" s="1"/>
  <c r="C95" i="4" s="1"/>
  <c r="D95" i="4"/>
  <c r="D96" i="4"/>
  <c r="C97" i="4"/>
  <c r="D97" i="4"/>
  <c r="D99" i="4"/>
  <c r="G95" i="4"/>
  <c r="G96" i="4"/>
  <c r="G97" i="4"/>
  <c r="G99" i="4"/>
  <c r="F95" i="4"/>
  <c r="F96" i="4"/>
  <c r="F97" i="4"/>
  <c r="F99" i="4"/>
  <c r="E95" i="4"/>
  <c r="E96" i="4"/>
  <c r="E97" i="4"/>
  <c r="E99" i="4"/>
  <c r="G86" i="4" l="1"/>
  <c r="G83" i="4"/>
  <c r="G80" i="4"/>
  <c r="G76" i="4"/>
  <c r="G71" i="4"/>
  <c r="G63" i="4"/>
  <c r="G56" i="4"/>
  <c r="G50" i="4"/>
  <c r="G48" i="4"/>
  <c r="G42" i="4"/>
  <c r="G9" i="4"/>
  <c r="G8" i="4" s="1"/>
  <c r="G23" i="4"/>
  <c r="G22" i="4" s="1"/>
  <c r="G30" i="4"/>
  <c r="F86" i="4"/>
  <c r="F83" i="4"/>
  <c r="F80" i="4"/>
  <c r="F76" i="4"/>
  <c r="F71" i="4"/>
  <c r="F63" i="4"/>
  <c r="F50" i="4"/>
  <c r="F56" i="4"/>
  <c r="F41" i="4"/>
  <c r="F42" i="4"/>
  <c r="F48" i="4"/>
  <c r="F30" i="4"/>
  <c r="F22" i="4"/>
  <c r="F23" i="4"/>
  <c r="F16" i="4"/>
  <c r="F9" i="4"/>
  <c r="D76" i="4"/>
  <c r="E86" i="4"/>
  <c r="E83" i="4"/>
  <c r="E80" i="4"/>
  <c r="E76" i="4"/>
  <c r="E71" i="4"/>
  <c r="E63" i="4"/>
  <c r="E42" i="4"/>
  <c r="E48" i="4"/>
  <c r="E50" i="4"/>
  <c r="E56" i="4"/>
  <c r="D86" i="4"/>
  <c r="D83" i="4"/>
  <c r="D80" i="4"/>
  <c r="D71" i="4"/>
  <c r="D63" i="4"/>
  <c r="D56" i="4"/>
  <c r="D52" i="4"/>
  <c r="D50" i="4"/>
  <c r="D48" i="4"/>
  <c r="D42" i="4"/>
  <c r="C86" i="4"/>
  <c r="C83" i="4"/>
  <c r="C80" i="4"/>
  <c r="C76" i="4"/>
  <c r="C71" i="4"/>
  <c r="C63" i="4"/>
  <c r="G62" i="4" l="1"/>
  <c r="E41" i="4"/>
  <c r="F8" i="4"/>
  <c r="G41" i="4"/>
  <c r="F62" i="4"/>
  <c r="C62" i="4"/>
  <c r="E62" i="4"/>
  <c r="D62" i="4"/>
  <c r="D41" i="4"/>
  <c r="C52" i="4" l="1"/>
  <c r="C56" i="4"/>
  <c r="C50" i="4" l="1"/>
  <c r="C42" i="4"/>
  <c r="C48" i="4"/>
  <c r="E30" i="4"/>
  <c r="E23" i="4"/>
  <c r="E9" i="4"/>
  <c r="E16" i="4"/>
  <c r="D23" i="4"/>
  <c r="D30" i="4"/>
  <c r="D9" i="4"/>
  <c r="D16" i="4"/>
  <c r="C30" i="4"/>
  <c r="C23" i="4"/>
  <c r="C9" i="4"/>
  <c r="C16" i="4"/>
  <c r="C8" i="4" l="1"/>
  <c r="D8" i="4"/>
  <c r="E8" i="4"/>
  <c r="C41" i="4"/>
  <c r="E22" i="4"/>
  <c r="C22" i="4"/>
  <c r="D22" i="4"/>
  <c r="F44" i="2"/>
  <c r="G41" i="2" s="1"/>
  <c r="G44" i="2" s="1"/>
  <c r="H41" i="2" s="1"/>
  <c r="H44" i="2" s="1"/>
  <c r="I41" i="2" s="1"/>
  <c r="I44" i="2" s="1"/>
  <c r="J41" i="2" s="1"/>
  <c r="J44" i="2" s="1"/>
  <c r="J26" i="2"/>
  <c r="I26" i="2"/>
  <c r="H26" i="2"/>
  <c r="G26" i="2"/>
  <c r="F26" i="2"/>
  <c r="J15" i="2"/>
  <c r="I15" i="2"/>
  <c r="H15" i="2"/>
  <c r="F15" i="2"/>
  <c r="J12" i="2"/>
  <c r="I12" i="2"/>
  <c r="H12" i="2"/>
  <c r="G12" i="2"/>
  <c r="G18" i="2" s="1"/>
  <c r="F12" i="2"/>
  <c r="G27" i="2" l="1"/>
  <c r="G34" i="2" s="1"/>
  <c r="G35" i="2" s="1"/>
  <c r="J18" i="2"/>
  <c r="I18" i="2"/>
  <c r="I27" i="2" s="1"/>
  <c r="I34" i="2" s="1"/>
  <c r="I35" i="2" s="1"/>
  <c r="H18" i="2"/>
  <c r="H27" i="2" s="1"/>
  <c r="H34" i="2" s="1"/>
  <c r="H35" i="2" s="1"/>
  <c r="F18" i="2"/>
  <c r="F27" i="2" s="1"/>
  <c r="F34" i="2" s="1"/>
  <c r="F35" i="2" s="1"/>
  <c r="J27" i="2"/>
  <c r="J34" i="2" s="1"/>
  <c r="J35" i="2" s="1"/>
</calcChain>
</file>

<file path=xl/sharedStrings.xml><?xml version="1.0" encoding="utf-8"?>
<sst xmlns="http://schemas.openxmlformats.org/spreadsheetml/2006/main" count="582" uniqueCount="185">
  <si>
    <t>I. OPĆI DIO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</si>
  <si>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</si>
  <si>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</si>
  <si>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</si>
  <si>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</si>
  <si>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</si>
  <si>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</si>
  <si>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</si>
  <si>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</si>
  <si>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</si>
  <si>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</si>
  <si>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</si>
  <si>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>RAZRED I NAZIV</t>
  </si>
  <si>
    <t>IZVRŠENJE 
(t-2)</t>
  </si>
  <si>
    <t>A) SAŽETAK RAČUNA PRIHODA I RASHODA</t>
  </si>
  <si>
    <t>B) SAŽETAK RAČUNA FINANCIRANJA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</si>
  <si>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</si>
  <si>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</si>
  <si>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</si>
  <si>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</si>
  <si>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</si>
  <si>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</si>
  <si>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NAZIV</t>
  </si>
  <si>
    <t>TEKUĆI PLAN 
(t-1)</t>
  </si>
  <si>
    <t>PLAN 
(t)</t>
  </si>
  <si>
    <t>PROJEKCIJA 
(t+1)</t>
  </si>
  <si>
    <t>PROJEKCIJA
(t+2)</t>
  </si>
  <si>
    <t xml:space="preserve">A. RAČUN PRIHODA I RASHODA </t>
  </si>
  <si>
    <t>A1. PRIHODI I RASHODI PREMA EKONOMSKOJ KLASIFIKACIJI</t>
  </si>
  <si>
    <t>UKUPNO PRIHODI</t>
  </si>
  <si>
    <t>Prihodi poslovanja</t>
  </si>
  <si>
    <t>Pomoći iz inozemstva i od subjekata unutar općeg proračuna</t>
  </si>
  <si>
    <t xml:space="preserve"> Prihodi od prodaje proizvoda i robe te pruženih usluga i prihodi od donacija</t>
  </si>
  <si>
    <t>…</t>
  </si>
  <si>
    <t>Prihodi od prodaje nefinancijske imovine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</si>
  <si>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</si>
  <si>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</si>
  <si>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</si>
  <si>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</si>
  <si>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</si>
  <si>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</si>
  <si>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</si>
  <si>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A2. PRIHODI I RASHODI PREMA IZVORIMA FINANCIRANJA</t>
  </si>
  <si>
    <t>1 Opći prihodi i primici</t>
  </si>
  <si>
    <t>….</t>
  </si>
  <si>
    <t>Razred/
skupina</t>
  </si>
  <si>
    <t>Opći prihodi i primici</t>
  </si>
  <si>
    <t>Vlastiti prihodi</t>
  </si>
  <si>
    <t>A3. RASHODI PREMA FUNKCIJSKOJ KLASIFIKACIJI</t>
  </si>
  <si>
    <t>B. RAČUN FINANCIRANJA</t>
  </si>
  <si>
    <t>B1. RAČUN FINANCIRANJA PREMA EKONOMSKOJ KLASIFIKACIJI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</si>
  <si>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</si>
  <si>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</si>
  <si>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</si>
  <si>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</si>
  <si>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B2. RAČUN FINANCIRANJA PREMA IZVORIMA FINANCIRANJA</t>
  </si>
  <si>
    <t xml:space="preserve">UKUPNO IZDACI </t>
  </si>
  <si>
    <t>II. POSEBNI DIO</t>
  </si>
  <si>
    <t>ŠIFRA</t>
  </si>
  <si>
    <t>Kapitalni projekt Kxxxxxx</t>
  </si>
  <si>
    <t>NAZIV KAPITALNOG PROJEKTA</t>
  </si>
  <si>
    <t>Ostali prihodi za posebne namjene</t>
  </si>
  <si>
    <t>Vlastii prihodi</t>
  </si>
  <si>
    <t>Prihodi za posebne namjene</t>
  </si>
  <si>
    <t>Namjenski primici</t>
  </si>
  <si>
    <t>Namjenski primici od zaduživanja</t>
  </si>
  <si>
    <t>VIŠAK / MANJAK TEKUĆE GODINE
(VIŠAK / MANJAK + NETO FINANCIRANJE)</t>
  </si>
  <si>
    <t>Prihodi od upravnih i administrativnih pristojbi, pristojbi po posebnim propisima i naknada</t>
  </si>
  <si>
    <t xml:space="preserve">Prihodi od imovine </t>
  </si>
  <si>
    <t>Prihodi iz nadležnog proračuna i od HZZO-a na temelju ugovornih obveza</t>
  </si>
  <si>
    <t>Financijski rashodi</t>
  </si>
  <si>
    <t>Naknade građanima i kućanstvima na temelju osiguranja i druge naknade</t>
  </si>
  <si>
    <t>Rashodi za nabavu proizvedene dugotrajne imovine</t>
  </si>
  <si>
    <t>Ostali rashodi</t>
  </si>
  <si>
    <t>Decentralizacija</t>
  </si>
  <si>
    <t>52</t>
  </si>
  <si>
    <t>Ministarsvo znanosti i obrazovanja</t>
  </si>
  <si>
    <t>58</t>
  </si>
  <si>
    <t>Ministarstvo rada, mirovinskog sustava, obitelji i socijalne politike</t>
  </si>
  <si>
    <t>Projekti EU</t>
  </si>
  <si>
    <t>Pomoći od grdskih i općinskih proračuna</t>
  </si>
  <si>
    <t>Donacije</t>
  </si>
  <si>
    <t>JLS</t>
  </si>
  <si>
    <t>PLAN 
(2025)</t>
  </si>
  <si>
    <t>PROJEKCIJA 
(2026)</t>
  </si>
  <si>
    <t>PROJEKCIJA
(2027)</t>
  </si>
  <si>
    <t>TEKUĆI PLAN 
(2024)</t>
  </si>
  <si>
    <t>IZVRŠENJE 
(2023)</t>
  </si>
  <si>
    <t>OBRAZOVANJE</t>
  </si>
  <si>
    <t>J01</t>
  </si>
  <si>
    <t>J01 1018</t>
  </si>
  <si>
    <t>SREDNJEŠKOLSKO OBRAZOVANJE - ZAKONSKI STANDARD</t>
  </si>
  <si>
    <t>J01 1018A100059 Redovni poslovi ustanova srednješkolskog obrazovanja</t>
  </si>
  <si>
    <t>J01 1020</t>
  </si>
  <si>
    <t>DOPUNSKI NASTAVNI I VANNASTAVNI PROGRAM ŠKOLA I OBRAZOVNIH INSTITUCIJA</t>
  </si>
  <si>
    <t>J011020A102009 Fotonapon PPA</t>
  </si>
  <si>
    <t>J011020T102001 Dopunska sredstva za materijalne rashode i opremu škola - hitne intervencije</t>
  </si>
  <si>
    <t>J011020A102006 Program građanskog odgoja u školama - škola i zajednica</t>
  </si>
  <si>
    <t>J011020A102008 Razvoj poduzetništva kod djece i mladih - kreiraj svoju budućnost</t>
  </si>
  <si>
    <t>J011020A102001 Dopunski nastavni i vannastavni program škola i obrazovnih institucija - Pomoć osobama s invaliditetom</t>
  </si>
  <si>
    <t>J011020A102001 Dopunski nastavni i vannastavni program škola i obrazovnih institucija - natjecanja</t>
  </si>
  <si>
    <t>J011020T102001 Dopunska sredstva za materijalne rashode i opremu škola - usluge tekućeg i investicijskog održavanja</t>
  </si>
  <si>
    <t>J011020T102001 Dopunska sredstva za materijalne rashode i opremu škola - e-tehničar</t>
  </si>
  <si>
    <t>J011020A102001 - Dopunski nastavni i vannastavni program škola i obrazovnih institucija - stručno usavršavanje i doškolovanje</t>
  </si>
  <si>
    <t>J011020A102001 Dopunski nastavni i vannastavni program škola i obrazovnih institucija -programi za nadarenu djecu</t>
  </si>
  <si>
    <t>J011020K102001 Dopunska sredstva za izgradnju, dogradnju i adaptaciju škola -oprema</t>
  </si>
  <si>
    <t>J011020T102001 - 'Dopunska sredstva za materijalne rashode i opremu škola  - ostali nespomenuti rashodi</t>
  </si>
  <si>
    <t>RAZDJEL 006</t>
  </si>
  <si>
    <t>UO ZA OBRAZOVANJE, KULTURU, ŠPORT I TEHNI.KULTURU</t>
  </si>
  <si>
    <t>PROGRAM 1018</t>
  </si>
  <si>
    <t>SREDNJEŠKOLSKO OBRAZOVANJE - ZAKONSKI STANTARD</t>
  </si>
  <si>
    <t>Aktivnost A100059</t>
  </si>
  <si>
    <t>Redovni poslovi ustanova srednješkolskog obrazovanja SŠ</t>
  </si>
  <si>
    <t>UKUPNI RASHODI</t>
  </si>
  <si>
    <t>Izvor financiranja 1.3.</t>
  </si>
  <si>
    <t>DECENTRALIZACIJA</t>
  </si>
  <si>
    <t>3+4</t>
  </si>
  <si>
    <t>UKUPNI RASHODI 1.3.</t>
  </si>
  <si>
    <t>Razred (rashod/izdatak)  32</t>
  </si>
  <si>
    <t>Skupina (rashod/izdatak) 321</t>
  </si>
  <si>
    <t>Naknade troškova zaposlenima</t>
  </si>
  <si>
    <t>Skupina (rashod/izdatak) 322</t>
  </si>
  <si>
    <t>Rashodi za materijal  i energiju</t>
  </si>
  <si>
    <t>Skupina (rashod/izdatak) 323</t>
  </si>
  <si>
    <t>Rashodi za usluge</t>
  </si>
  <si>
    <t>Skupina (rashod/izdatak) 324</t>
  </si>
  <si>
    <t>Naknade troškova osobama izvan radnog odnosa</t>
  </si>
  <si>
    <t>Skupina (rashod/izdatak) 329</t>
  </si>
  <si>
    <t>ostali nespomenuti rashodi poslovanja</t>
  </si>
  <si>
    <t>Razred (rashod/izdatak) 34</t>
  </si>
  <si>
    <t>Skupina (rashod/izdatak) 343</t>
  </si>
  <si>
    <t>Ostali financijski rashodi</t>
  </si>
  <si>
    <t>Razred (rashod/izdatak)  41</t>
  </si>
  <si>
    <r>
      <t xml:space="preserve">Rashodi za nabavu neproizvedene </t>
    </r>
    <r>
      <rPr>
        <b/>
        <sz val="12"/>
        <rFont val="Times New Roman"/>
        <family val="1"/>
        <charset val="238"/>
      </rPr>
      <t>dugotrajne</t>
    </r>
    <r>
      <rPr>
        <b/>
        <sz val="12"/>
        <color indexed="10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imovine</t>
    </r>
  </si>
  <si>
    <t>Skupina (rashod/izdatak) 412</t>
  </si>
  <si>
    <t>Nematerijalna imovina</t>
  </si>
  <si>
    <t>Razred (rashod/izdatak)  42</t>
  </si>
  <si>
    <t>Skupina (rashod/izdatak) 422</t>
  </si>
  <si>
    <t>Postrojenja i oprema</t>
  </si>
  <si>
    <t>Skupina (rashod/izdatak) 423</t>
  </si>
  <si>
    <t>Prijevozna sredstva</t>
  </si>
  <si>
    <t>Skupina (rashod/izdatak) 424</t>
  </si>
  <si>
    <t>Knjige, umjetnička djela i ostale izložbene vrijednosti</t>
  </si>
  <si>
    <t>Izvor financiranja 3.1.1</t>
  </si>
  <si>
    <t>VLASTITI PRIHODI PK</t>
  </si>
  <si>
    <t>UKUPNI RASHODI 3.1.1</t>
  </si>
  <si>
    <t>Izvor financiranja 4.3.1</t>
  </si>
  <si>
    <t>POSEBNE NAMJENE PK</t>
  </si>
  <si>
    <t>UKUPNI RASHODI 4.3.1</t>
  </si>
  <si>
    <t>Izvor financiranja 5.2.1</t>
  </si>
  <si>
    <t>MINISTARSTVO PK</t>
  </si>
  <si>
    <t>UKUPNI RASHODI 5.2.1</t>
  </si>
  <si>
    <t>Izvor financiranja 5.4.1</t>
  </si>
  <si>
    <t>JLS PK</t>
  </si>
  <si>
    <t>UKUPNI RASHODI 5.4.1</t>
  </si>
  <si>
    <t>Izvor financiranja 5.7.1</t>
  </si>
  <si>
    <t>MINISTARSTVO PRIJENOS EU PK</t>
  </si>
  <si>
    <t>UKUPNI RASHODI 5.7.1</t>
  </si>
  <si>
    <t>Izvor financiranja 6.2.1</t>
  </si>
  <si>
    <t>DONACIJE</t>
  </si>
  <si>
    <t>UKUPNI RASHODI 6.2.1</t>
  </si>
  <si>
    <t>GLAVA/RKP 0062/17030</t>
  </si>
  <si>
    <t>Razred (rashod/izdatak)  31</t>
  </si>
  <si>
    <t>Skupina (rashod/izdatak) 311</t>
  </si>
  <si>
    <t>Skupina (rashod/izdatak) 312</t>
  </si>
  <si>
    <t>Skupina (rashod/izdatak) 313</t>
  </si>
  <si>
    <t>Plaće za zaposlene</t>
  </si>
  <si>
    <t>Ostali rashodi za zaposlene</t>
  </si>
  <si>
    <t>Doprinosi na plaće</t>
  </si>
  <si>
    <t>Skupina (rashod/izdatak) 381</t>
  </si>
  <si>
    <t>Ostale tekuće donacije</t>
  </si>
  <si>
    <t>Skupina (rashod/izdatak) 38</t>
  </si>
  <si>
    <t>Razred (rashod/izdatak) 343</t>
  </si>
  <si>
    <t>Izvor financiranja 1.1</t>
  </si>
  <si>
    <t>ŽUPANIJA - IZVORNI</t>
  </si>
  <si>
    <t>Razred (rashod/izdatak) 37</t>
  </si>
  <si>
    <t>Skupina (rashod/izdatak) 372</t>
  </si>
  <si>
    <t>Izvor financiranja 5.7</t>
  </si>
  <si>
    <t>MINISTARSTVO PRIJENOS EU - SHEMA VOĆA</t>
  </si>
  <si>
    <t>UKUPNI RASHODI 5.7</t>
  </si>
  <si>
    <t>Pomoći - Ministarstvo - Prijenos EU</t>
  </si>
  <si>
    <t>URBROJ:400-02/24-01/03</t>
  </si>
  <si>
    <t>KLASA:2140-91/01-24-3</t>
  </si>
  <si>
    <t>Zabok, 19.12.2024.</t>
  </si>
  <si>
    <t xml:space="preserve">
FINANCIJSKI PLAN GIMNAZIJE ANTUNA GUSTAVA MATOŠA, ZABOK 
ZA GODINU 2025. I PROJEKCIJE ZA GODINU 2026. I 2027.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</si>
</sst>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color theme="1"/>
      <name val="Arial"/>
      <family val="2"/>
    </font>
    <font>
      <sz val="10"/>
      <color theme="1"/>
      <name val="Times New Roman"/>
      <family val="1"/>
      <charset val="238"/>
    </font>
    <font>
      <u/>
      <sz val="11"/>
      <color theme="1"/>
      <name val="Calibri"/>
      <family val="2"/>
      <scheme val="minor"/>
    </font>
    <font>
      <b/>
      <sz val="18"/>
      <color indexed="8"/>
      <name val="Times New Roman"/>
      <family val="1"/>
      <charset val="238"/>
    </font>
    <font>
      <sz val="18"/>
      <color indexed="8"/>
      <name val="Times New Roman"/>
      <family val="1"/>
      <charset val="238"/>
    </font>
    <font>
      <b/>
      <i/>
      <sz val="16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i/>
      <sz val="15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8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32" fillId="0" borderId="0"/>
  </cellStyleXfs>
  <cellXfs count="157">
    <xf numFmtId="0" fontId="0" fillId="0" borderId="0" xfId="0"/>
    <xf numFmtId="0" fontId="4" fillId="0" borderId="0" xfId="1" applyFont="1"/>
    <xf numFmtId="0" fontId="4" fillId="0" borderId="0" xfId="2" applyFont="1"/>
    <xf numFmtId="0" fontId="6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6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right" vertical="center"/>
    </xf>
    <xf numFmtId="3" fontId="13" fillId="3" borderId="4" xfId="2" applyNumberFormat="1" applyFont="1" applyFill="1" applyBorder="1" applyAlignment="1">
      <alignment horizontal="right"/>
    </xf>
    <xf numFmtId="3" fontId="13" fillId="0" borderId="4" xfId="2" applyNumberFormat="1" applyFont="1" applyBorder="1" applyAlignment="1">
      <alignment horizontal="right"/>
    </xf>
    <xf numFmtId="0" fontId="15" fillId="3" borderId="2" xfId="2" applyFont="1" applyFill="1" applyBorder="1" applyAlignment="1">
      <alignment horizontal="left" vertical="center"/>
    </xf>
    <xf numFmtId="3" fontId="13" fillId="0" borderId="4" xfId="2" applyNumberFormat="1" applyFont="1" applyBorder="1" applyAlignment="1">
      <alignment horizontal="right" wrapText="1"/>
    </xf>
    <xf numFmtId="0" fontId="10" fillId="0" borderId="0" xfId="2" applyFont="1" applyAlignment="1">
      <alignment horizontal="center" vertical="center" wrapText="1"/>
    </xf>
    <xf numFmtId="0" fontId="8" fillId="0" borderId="0" xfId="2" applyFont="1"/>
    <xf numFmtId="0" fontId="6" fillId="0" borderId="0" xfId="2" quotePrefix="1" applyFont="1" applyAlignment="1">
      <alignment horizontal="center" vertical="center" wrapText="1"/>
    </xf>
    <xf numFmtId="3" fontId="15" fillId="4" borderId="2" xfId="2" quotePrefix="1" applyNumberFormat="1" applyFont="1" applyFill="1" applyBorder="1" applyAlignment="1">
      <alignment horizontal="right"/>
    </xf>
    <xf numFmtId="3" fontId="15" fillId="4" borderId="4" xfId="2" applyNumberFormat="1" applyFont="1" applyFill="1" applyBorder="1" applyAlignment="1">
      <alignment horizontal="right" wrapText="1"/>
    </xf>
    <xf numFmtId="3" fontId="15" fillId="3" borderId="2" xfId="2" quotePrefix="1" applyNumberFormat="1" applyFont="1" applyFill="1" applyBorder="1" applyAlignment="1">
      <alignment horizontal="right"/>
    </xf>
    <xf numFmtId="3" fontId="15" fillId="3" borderId="4" xfId="2" quotePrefix="1" applyNumberFormat="1" applyFont="1" applyFill="1" applyBorder="1" applyAlignment="1">
      <alignment horizontal="right"/>
    </xf>
    <xf numFmtId="0" fontId="18" fillId="0" borderId="0" xfId="2" applyFont="1" applyAlignment="1">
      <alignment wrapText="1"/>
    </xf>
    <xf numFmtId="0" fontId="19" fillId="0" borderId="0" xfId="2" quotePrefix="1" applyFont="1" applyAlignment="1">
      <alignment horizontal="center" vertical="center" wrapText="1"/>
    </xf>
    <xf numFmtId="0" fontId="20" fillId="0" borderId="0" xfId="2" applyFont="1" applyAlignment="1">
      <alignment horizontal="center" vertical="center" wrapText="1"/>
    </xf>
    <xf numFmtId="0" fontId="16" fillId="0" borderId="0" xfId="2" applyFont="1"/>
    <xf numFmtId="3" fontId="13" fillId="3" borderId="2" xfId="2" quotePrefix="1" applyNumberFormat="1" applyFont="1" applyFill="1" applyBorder="1" applyAlignment="1">
      <alignment horizontal="right"/>
    </xf>
    <xf numFmtId="3" fontId="13" fillId="3" borderId="4" xfId="2" quotePrefix="1" applyNumberFormat="1" applyFont="1" applyFill="1" applyBorder="1" applyAlignment="1">
      <alignment horizontal="right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9" fillId="0" borderId="0" xfId="2" applyFont="1" applyAlignment="1">
      <alignment wrapText="1"/>
    </xf>
    <xf numFmtId="0" fontId="16" fillId="3" borderId="3" xfId="2" applyFont="1" applyFill="1" applyBorder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/>
    <xf numFmtId="0" fontId="8" fillId="0" borderId="0" xfId="3" applyFont="1" applyAlignment="1">
      <alignment vertical="center"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vertical="center" wrapText="1"/>
    </xf>
    <xf numFmtId="0" fontId="13" fillId="3" borderId="4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4" xfId="3" quotePrefix="1" applyFont="1" applyFill="1" applyBorder="1" applyAlignment="1">
      <alignment horizontal="center" vertical="center" wrapText="1"/>
    </xf>
    <xf numFmtId="0" fontId="14" fillId="3" borderId="4" xfId="3" quotePrefix="1" applyFont="1" applyFill="1" applyBorder="1" applyAlignment="1">
      <alignment horizontal="center" vertical="center" wrapText="1"/>
    </xf>
    <xf numFmtId="0" fontId="21" fillId="0" borderId="0" xfId="3" applyFont="1"/>
    <xf numFmtId="0" fontId="15" fillId="2" borderId="4" xfId="3" applyFont="1" applyFill="1" applyBorder="1" applyAlignment="1">
      <alignment horizontal="left" vertical="center" wrapText="1"/>
    </xf>
    <xf numFmtId="3" fontId="8" fillId="2" borderId="4" xfId="3" applyNumberFormat="1" applyFont="1" applyFill="1" applyBorder="1" applyAlignment="1">
      <alignment horizontal="right"/>
    </xf>
    <xf numFmtId="0" fontId="16" fillId="2" borderId="4" xfId="3" applyFont="1" applyFill="1" applyBorder="1" applyAlignment="1">
      <alignment horizontal="left" vertical="center" wrapText="1"/>
    </xf>
    <xf numFmtId="0" fontId="16" fillId="2" borderId="4" xfId="3" quotePrefix="1" applyFont="1" applyFill="1" applyBorder="1" applyAlignment="1">
      <alignment horizontal="left" vertical="center"/>
    </xf>
    <xf numFmtId="0" fontId="15" fillId="2" borderId="4" xfId="3" quotePrefix="1" applyFont="1" applyFill="1" applyBorder="1" applyAlignment="1">
      <alignment horizontal="left" vertical="center"/>
    </xf>
    <xf numFmtId="0" fontId="16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 wrapText="1"/>
    </xf>
    <xf numFmtId="0" fontId="22" fillId="2" borderId="4" xfId="3" quotePrefix="1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vertical="center" wrapText="1"/>
    </xf>
    <xf numFmtId="0" fontId="16" fillId="2" borderId="4" xfId="3" applyFont="1" applyFill="1" applyBorder="1" applyAlignment="1">
      <alignment vertical="center" wrapText="1"/>
    </xf>
    <xf numFmtId="3" fontId="8" fillId="2" borderId="4" xfId="3" applyNumberFormat="1" applyFont="1" applyFill="1" applyBorder="1" applyAlignment="1">
      <alignment horizontal="right" wrapText="1"/>
    </xf>
    <xf numFmtId="0" fontId="22" fillId="2" borderId="4" xfId="3" applyFont="1" applyFill="1" applyBorder="1" applyAlignment="1">
      <alignment horizontal="left" vertical="center" indent="1"/>
    </xf>
    <xf numFmtId="0" fontId="22" fillId="2" borderId="4" xfId="3" applyFont="1" applyFill="1" applyBorder="1" applyAlignment="1">
      <alignment horizontal="left" vertical="center" wrapText="1" indent="1"/>
    </xf>
    <xf numFmtId="0" fontId="16" fillId="2" borderId="4" xfId="3" applyFont="1" applyFill="1" applyBorder="1" applyAlignment="1">
      <alignment horizontal="left" vertical="center" wrapText="1" indent="2"/>
    </xf>
    <xf numFmtId="0" fontId="16" fillId="2" borderId="4" xfId="3" quotePrefix="1" applyFont="1" applyFill="1" applyBorder="1" applyAlignment="1">
      <alignment horizontal="left" vertical="center" indent="2"/>
    </xf>
    <xf numFmtId="0" fontId="5" fillId="0" borderId="0" xfId="3" applyFont="1" applyAlignment="1">
      <alignment vertical="center" wrapText="1"/>
    </xf>
    <xf numFmtId="49" fontId="15" fillId="2" borderId="4" xfId="3" applyNumberFormat="1" applyFont="1" applyFill="1" applyBorder="1" applyAlignment="1">
      <alignment horizontal="left" vertical="center" wrapText="1"/>
    </xf>
    <xf numFmtId="49" fontId="16" fillId="2" borderId="4" xfId="3" applyNumberFormat="1" applyFont="1" applyFill="1" applyBorder="1" applyAlignment="1">
      <alignment horizontal="left" vertical="center" wrapText="1" indent="2"/>
    </xf>
    <xf numFmtId="49" fontId="16" fillId="2" borderId="4" xfId="3" quotePrefix="1" applyNumberFormat="1" applyFont="1" applyFill="1" applyBorder="1" applyAlignment="1">
      <alignment horizontal="left" vertical="center" indent="2"/>
    </xf>
    <xf numFmtId="49" fontId="15" fillId="2" borderId="4" xfId="3" quotePrefix="1" applyNumberFormat="1" applyFont="1" applyFill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4" fillId="0" borderId="4" xfId="3" applyFont="1" applyBorder="1"/>
    <xf numFmtId="0" fontId="4" fillId="0" borderId="0" xfId="3" applyFont="1" applyAlignment="1">
      <alignment horizontal="left" inden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 indent="1"/>
    </xf>
    <xf numFmtId="0" fontId="13" fillId="2" borderId="4" xfId="3" applyFont="1" applyFill="1" applyBorder="1" applyAlignment="1">
      <alignment horizontal="left" vertical="center" wrapText="1" indent="2"/>
    </xf>
    <xf numFmtId="0" fontId="8" fillId="2" borderId="4" xfId="0" applyFont="1" applyFill="1" applyBorder="1" applyAlignment="1">
      <alignment horizontal="left" vertical="center" wrapText="1" indent="6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 indent="7"/>
    </xf>
    <xf numFmtId="0" fontId="8" fillId="2" borderId="4" xfId="3" applyFont="1" applyFill="1" applyBorder="1" applyAlignment="1">
      <alignment horizontal="left" vertical="center" wrapText="1"/>
    </xf>
    <xf numFmtId="0" fontId="13" fillId="0" borderId="4" xfId="3" quotePrefix="1" applyFont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4" fillId="0" borderId="4" xfId="3" quotePrefix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 indent="3"/>
    </xf>
    <xf numFmtId="0" fontId="4" fillId="0" borderId="4" xfId="3" applyFont="1" applyBorder="1" applyAlignment="1">
      <alignment horizontal="center"/>
    </xf>
    <xf numFmtId="49" fontId="24" fillId="0" borderId="6" xfId="0" applyNumberFormat="1" applyFont="1" applyFill="1" applyBorder="1" applyAlignment="1" applyProtection="1">
      <alignment horizontal="left" vertical="center" wrapText="1"/>
    </xf>
    <xf numFmtId="49" fontId="24" fillId="0" borderId="7" xfId="0" applyNumberFormat="1" applyFont="1" applyFill="1" applyBorder="1" applyAlignment="1" applyProtection="1">
      <alignment horizontal="left" vertical="center" wrapText="1"/>
    </xf>
    <xf numFmtId="49" fontId="24" fillId="0" borderId="4" xfId="0" applyNumberFormat="1" applyFont="1" applyFill="1" applyBorder="1" applyAlignment="1" applyProtection="1">
      <alignment horizontal="left" vertical="center" wrapText="1"/>
    </xf>
    <xf numFmtId="49" fontId="23" fillId="0" borderId="6" xfId="0" applyNumberFormat="1" applyFont="1" applyFill="1" applyBorder="1" applyAlignment="1" applyProtection="1">
      <alignment horizontal="left" vertical="center" wrapText="1" shrinkToFit="1"/>
    </xf>
    <xf numFmtId="49" fontId="24" fillId="0" borderId="6" xfId="0" applyNumberFormat="1" applyFont="1" applyFill="1" applyBorder="1" applyAlignment="1" applyProtection="1">
      <alignment horizontal="left" vertical="center" wrapText="1" shrinkToFit="1"/>
    </xf>
    <xf numFmtId="4" fontId="8" fillId="2" borderId="4" xfId="3" applyNumberFormat="1" applyFont="1" applyFill="1" applyBorder="1" applyAlignment="1">
      <alignment horizontal="right"/>
    </xf>
    <xf numFmtId="4" fontId="15" fillId="2" borderId="4" xfId="3" applyNumberFormat="1" applyFont="1" applyFill="1" applyBorder="1" applyAlignment="1">
      <alignment horizontal="right" vertical="center" wrapText="1"/>
    </xf>
    <xf numFmtId="4" fontId="16" fillId="2" borderId="4" xfId="3" applyNumberFormat="1" applyFont="1" applyFill="1" applyBorder="1" applyAlignment="1">
      <alignment horizontal="right" vertical="center" wrapText="1"/>
    </xf>
    <xf numFmtId="4" fontId="16" fillId="2" borderId="4" xfId="3" quotePrefix="1" applyNumberFormat="1" applyFont="1" applyFill="1" applyBorder="1" applyAlignment="1">
      <alignment horizontal="right" vertical="center" wrapText="1"/>
    </xf>
    <xf numFmtId="4" fontId="22" fillId="2" borderId="4" xfId="3" quotePrefix="1" applyNumberFormat="1" applyFont="1" applyFill="1" applyBorder="1" applyAlignment="1">
      <alignment horizontal="right" vertical="center" wrapText="1"/>
    </xf>
    <xf numFmtId="4" fontId="13" fillId="2" borderId="4" xfId="3" applyNumberFormat="1" applyFont="1" applyFill="1" applyBorder="1" applyAlignment="1">
      <alignment horizontal="right"/>
    </xf>
    <xf numFmtId="49" fontId="24" fillId="0" borderId="4" xfId="0" applyNumberFormat="1" applyFont="1" applyFill="1" applyBorder="1" applyAlignment="1" applyProtection="1">
      <alignment horizontal="left" vertical="center" wrapText="1" shrinkToFit="1"/>
    </xf>
    <xf numFmtId="49" fontId="23" fillId="0" borderId="4" xfId="0" applyNumberFormat="1" applyFont="1" applyFill="1" applyBorder="1" applyAlignment="1" applyProtection="1">
      <alignment horizontal="left" vertical="center" wrapText="1"/>
    </xf>
    <xf numFmtId="4" fontId="8" fillId="2" borderId="4" xfId="3" applyNumberFormat="1" applyFont="1" applyFill="1" applyBorder="1" applyAlignment="1">
      <alignment horizontal="right" wrapText="1"/>
    </xf>
    <xf numFmtId="4" fontId="16" fillId="2" borderId="4" xfId="3" quotePrefix="1" applyNumberFormat="1" applyFont="1" applyFill="1" applyBorder="1" applyAlignment="1">
      <alignment horizontal="right" vertical="center"/>
    </xf>
    <xf numFmtId="4" fontId="22" fillId="2" borderId="4" xfId="3" quotePrefix="1" applyNumberFormat="1" applyFont="1" applyFill="1" applyBorder="1" applyAlignment="1">
      <alignment horizontal="right" vertical="center"/>
    </xf>
    <xf numFmtId="0" fontId="15" fillId="2" borderId="4" xfId="3" quotePrefix="1" applyFont="1" applyFill="1" applyBorder="1" applyAlignment="1">
      <alignment horizontal="left" vertical="center" wrapText="1"/>
    </xf>
    <xf numFmtId="4" fontId="15" fillId="2" borderId="4" xfId="3" quotePrefix="1" applyNumberFormat="1" applyFont="1" applyFill="1" applyBorder="1" applyAlignment="1">
      <alignment horizontal="right" vertical="center" wrapText="1"/>
    </xf>
    <xf numFmtId="0" fontId="16" fillId="2" borderId="4" xfId="3" quotePrefix="1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 applyProtection="1">
      <alignment horizontal="left" vertical="center" wrapText="1" shrinkToFit="1"/>
    </xf>
    <xf numFmtId="0" fontId="13" fillId="2" borderId="4" xfId="0" applyFont="1" applyFill="1" applyBorder="1" applyAlignment="1">
      <alignment horizontal="left" vertical="center" wrapText="1" indent="6"/>
    </xf>
    <xf numFmtId="0" fontId="13" fillId="2" borderId="4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 indent="7"/>
    </xf>
    <xf numFmtId="0" fontId="25" fillId="2" borderId="0" xfId="0" applyFont="1" applyFill="1" applyAlignment="1">
      <alignment wrapText="1"/>
    </xf>
    <xf numFmtId="0" fontId="26" fillId="2" borderId="4" xfId="3" applyFont="1" applyFill="1" applyBorder="1" applyAlignment="1">
      <alignment horizontal="left" vertical="center" wrapText="1"/>
    </xf>
    <xf numFmtId="4" fontId="27" fillId="2" borderId="4" xfId="3" applyNumberFormat="1" applyFont="1" applyFill="1" applyBorder="1" applyAlignment="1">
      <alignment horizontal="right"/>
    </xf>
    <xf numFmtId="0" fontId="28" fillId="2" borderId="4" xfId="3" applyFont="1" applyFill="1" applyBorder="1" applyAlignment="1">
      <alignment horizontal="left" vertical="center" wrapText="1" indent="4"/>
    </xf>
    <xf numFmtId="0" fontId="28" fillId="2" borderId="4" xfId="3" applyFont="1" applyFill="1" applyBorder="1" applyAlignment="1">
      <alignment horizontal="left" vertical="center" wrapText="1"/>
    </xf>
    <xf numFmtId="0" fontId="29" fillId="2" borderId="4" xfId="3" applyFont="1" applyFill="1" applyBorder="1" applyAlignment="1">
      <alignment horizontal="left" vertical="center" wrapText="1" indent="4"/>
    </xf>
    <xf numFmtId="0" fontId="29" fillId="2" borderId="4" xfId="3" applyFont="1" applyFill="1" applyBorder="1" applyAlignment="1">
      <alignment horizontal="left" vertical="center" wrapText="1"/>
    </xf>
    <xf numFmtId="4" fontId="30" fillId="2" borderId="4" xfId="3" applyNumberFormat="1" applyFont="1" applyFill="1" applyBorder="1" applyAlignment="1">
      <alignment horizontal="right"/>
    </xf>
    <xf numFmtId="0" fontId="31" fillId="2" borderId="4" xfId="3" applyFont="1" applyFill="1" applyBorder="1" applyAlignment="1">
      <alignment horizontal="center" vertical="center" wrapText="1"/>
    </xf>
    <xf numFmtId="0" fontId="31" fillId="2" borderId="4" xfId="3" applyFont="1" applyFill="1" applyBorder="1" applyAlignment="1">
      <alignment horizontal="left" vertical="center" wrapText="1"/>
    </xf>
    <xf numFmtId="4" fontId="5" fillId="2" borderId="4" xfId="3" applyNumberFormat="1" applyFont="1" applyFill="1" applyBorder="1" applyAlignment="1">
      <alignment horizontal="right"/>
    </xf>
    <xf numFmtId="4" fontId="5" fillId="2" borderId="4" xfId="3" applyNumberFormat="1" applyFont="1" applyFill="1" applyBorder="1" applyAlignment="1">
      <alignment horizontal="right" wrapText="1"/>
    </xf>
    <xf numFmtId="0" fontId="4" fillId="2" borderId="0" xfId="3" applyFont="1" applyFill="1"/>
    <xf numFmtId="0" fontId="4" fillId="2" borderId="4" xfId="3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left" wrapText="1"/>
    </xf>
    <xf numFmtId="0" fontId="7" fillId="2" borderId="4" xfId="4" applyFont="1" applyFill="1" applyBorder="1" applyAlignment="1">
      <alignment horizontal="left" wrapText="1"/>
    </xf>
    <xf numFmtId="0" fontId="8" fillId="2" borderId="4" xfId="4" applyFont="1" applyFill="1" applyBorder="1" applyAlignment="1">
      <alignment horizontal="left" wrapText="1"/>
    </xf>
    <xf numFmtId="0" fontId="34" fillId="2" borderId="4" xfId="3" applyFont="1" applyFill="1" applyBorder="1" applyAlignment="1">
      <alignment horizontal="left" vertical="center" wrapText="1"/>
    </xf>
    <xf numFmtId="0" fontId="11" fillId="2" borderId="4" xfId="3" applyFont="1" applyFill="1" applyBorder="1"/>
    <xf numFmtId="0" fontId="13" fillId="2" borderId="4" xfId="0" applyFont="1" applyFill="1" applyBorder="1" applyAlignment="1">
      <alignment horizontal="left" vertical="center" wrapText="1" indent="7"/>
    </xf>
    <xf numFmtId="4" fontId="7" fillId="2" borderId="4" xfId="3" applyNumberFormat="1" applyFont="1" applyFill="1" applyBorder="1" applyAlignment="1">
      <alignment horizontal="right"/>
    </xf>
    <xf numFmtId="0" fontId="13" fillId="0" borderId="2" xfId="2" quotePrefix="1" applyFont="1" applyBorder="1" applyAlignment="1">
      <alignment horizontal="center" vertical="center" wrapText="1"/>
    </xf>
    <xf numFmtId="0" fontId="13" fillId="0" borderId="3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left" vertical="center" wrapText="1"/>
    </xf>
    <xf numFmtId="0" fontId="15" fillId="4" borderId="3" xfId="2" applyFont="1" applyFill="1" applyBorder="1" applyAlignment="1">
      <alignment horizontal="left" vertical="center" wrapText="1"/>
    </xf>
    <xf numFmtId="0" fontId="15" fillId="4" borderId="5" xfId="2" applyFont="1" applyFill="1" applyBorder="1" applyAlignment="1">
      <alignment horizontal="left" vertical="center" wrapText="1"/>
    </xf>
    <xf numFmtId="0" fontId="15" fillId="3" borderId="2" xfId="2" quotePrefix="1" applyFont="1" applyFill="1" applyBorder="1" applyAlignment="1">
      <alignment horizontal="left" vertical="center" wrapText="1"/>
    </xf>
    <xf numFmtId="0" fontId="15" fillId="3" borderId="2" xfId="2" applyFont="1" applyFill="1" applyBorder="1" applyAlignment="1">
      <alignment horizontal="left" vertical="center" wrapText="1"/>
    </xf>
    <xf numFmtId="0" fontId="15" fillId="3" borderId="3" xfId="2" applyFont="1" applyFill="1" applyBorder="1" applyAlignment="1">
      <alignment horizontal="left" vertical="center" wrapText="1"/>
    </xf>
    <xf numFmtId="0" fontId="15" fillId="3" borderId="5" xfId="2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3" fillId="0" borderId="2" xfId="3" quotePrefix="1" applyFont="1" applyBorder="1" applyAlignment="1">
      <alignment horizontal="center" vertical="center" wrapText="1"/>
    </xf>
    <xf numFmtId="0" fontId="13" fillId="0" borderId="3" xfId="3" quotePrefix="1" applyFont="1" applyBorder="1" applyAlignment="1">
      <alignment horizontal="center" vertical="center" wrapText="1"/>
    </xf>
    <xf numFmtId="0" fontId="15" fillId="0" borderId="2" xfId="2" quotePrefix="1" applyFont="1" applyBorder="1" applyAlignment="1">
      <alignment horizontal="left" vertical="center"/>
    </xf>
    <xf numFmtId="0" fontId="15" fillId="0" borderId="2" xfId="2" applyFont="1" applyBorder="1" applyAlignment="1">
      <alignment horizontal="left" vertical="center" wrapText="1"/>
    </xf>
    <xf numFmtId="0" fontId="15" fillId="0" borderId="2" xfId="2" quotePrefix="1" applyFont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9" fillId="0" borderId="0" xfId="3" applyFont="1" applyAlignment="1">
      <alignment wrapText="1"/>
    </xf>
    <xf numFmtId="0" fontId="15" fillId="3" borderId="3" xfId="2" quotePrefix="1" applyFont="1" applyFill="1" applyBorder="1" applyAlignment="1">
      <alignment horizontal="left" vertical="center" wrapText="1"/>
    </xf>
    <xf numFmtId="0" fontId="15" fillId="3" borderId="5" xfId="2" quotePrefix="1" applyFont="1" applyFill="1" applyBorder="1" applyAlignment="1">
      <alignment horizontal="left" vertical="center" wrapText="1"/>
    </xf>
    <xf numFmtId="0" fontId="14" fillId="0" borderId="2" xfId="3" quotePrefix="1" applyFont="1" applyBorder="1" applyAlignment="1">
      <alignment horizontal="center" vertical="center" wrapText="1"/>
    </xf>
    <xf numFmtId="0" fontId="14" fillId="0" borderId="3" xfId="3" quotePrefix="1" applyFont="1" applyBorder="1" applyAlignment="1">
      <alignment horizontal="center" vertical="center" wrapText="1"/>
    </xf>
    <xf numFmtId="0" fontId="14" fillId="0" borderId="5" xfId="3" quotePrefix="1" applyFont="1" applyBorder="1" applyAlignment="1">
      <alignment horizontal="center" vertical="center" wrapText="1"/>
    </xf>
    <xf numFmtId="0" fontId="15" fillId="0" borderId="3" xfId="2" quotePrefix="1" applyFont="1" applyBorder="1" applyAlignment="1">
      <alignment horizontal="left" vertical="center"/>
    </xf>
    <xf numFmtId="0" fontId="15" fillId="0" borderId="5" xfId="2" quotePrefix="1" applyFont="1" applyBorder="1" applyAlignment="1">
      <alignment horizontal="left" vertical="center"/>
    </xf>
    <xf numFmtId="0" fontId="13" fillId="0" borderId="5" xfId="3" quotePrefix="1" applyFont="1" applyBorder="1" applyAlignment="1">
      <alignment horizontal="center" vertical="center" wrapText="1"/>
    </xf>
    <xf numFmtId="0" fontId="15" fillId="0" borderId="3" xfId="2" quotePrefix="1" applyFont="1" applyBorder="1" applyAlignment="1">
      <alignment horizontal="left" vertical="center" wrapText="1"/>
    </xf>
    <xf numFmtId="0" fontId="15" fillId="0" borderId="5" xfId="2" quotePrefix="1" applyFont="1" applyBorder="1" applyAlignment="1">
      <alignment horizontal="left" vertical="center" wrapText="1"/>
    </xf>
    <xf numFmtId="0" fontId="15" fillId="0" borderId="3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3" fontId="13" fillId="2" borderId="4" xfId="2" applyNumberFormat="1" applyFont="1" applyFill="1" applyBorder="1" applyAlignment="1">
      <alignment horizontal="right"/>
    </xf>
  </cellXfs>
  <cellStyles count="5">
    <cellStyle name="Normalno" xfId="0" builtinId="0"/>
    <cellStyle name="Normalno 2" xfId="1"/>
    <cellStyle name="Normalno 2 2" xfId="3"/>
    <cellStyle name="Normalno 3" xfId="2"/>
    <cellStyle name="Obično_List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Normal="100" workbookViewId="0">
      <selection activeCell="I3" sqref="I3"/>
    </sheetView>
  </sheetViews>
  <sheetFormatPr defaultColWidth="8.85546875" defaultRowHeight="15" x14ac:dyDescent="0.25"/>
  <cols>
    <col min="1" max="4" width="8.85546875" style="1"/>
    <col min="5" max="5" width="25.28515625" style="1" customWidth="1"/>
    <col min="6" max="10" width="19.42578125" style="1" customWidth="1"/>
    <col min="11" max="12" width="25.28515625" style="1" customWidth="1"/>
    <col min="13" max="16384" width="8.85546875" style="1"/>
  </cols>
  <sheetData>
    <row r="1" spans="1:10" ht="15.75" x14ac:dyDescent="0.25">
      <c r="A1" s="62"/>
    </row>
    <row r="2" spans="1:10" s="2" customFormat="1" ht="51" customHeight="1" x14ac:dyDescent="0.25">
      <c r="A2" s="135" t="s">
        <v>184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s="2" customFormat="1" ht="18" customHeight="1" x14ac:dyDescent="0.25">
      <c r="A3" s="155" t="s">
        <v>181</v>
      </c>
      <c r="B3" s="155"/>
      <c r="C3" s="155"/>
      <c r="D3" s="155"/>
      <c r="E3" s="3"/>
      <c r="F3" s="3"/>
      <c r="G3" s="3"/>
      <c r="H3" s="3"/>
      <c r="I3" s="3"/>
      <c r="J3" s="3"/>
    </row>
    <row r="4" spans="1:10" s="2" customFormat="1" ht="17.25" customHeight="1" x14ac:dyDescent="0.25">
      <c r="A4" s="155" t="s">
        <v>182</v>
      </c>
      <c r="B4" s="155"/>
      <c r="C4" s="155"/>
      <c r="D4" s="155"/>
      <c r="E4" s="3"/>
      <c r="F4" s="3"/>
      <c r="G4" s="3"/>
      <c r="H4" s="3"/>
      <c r="I4" s="3"/>
      <c r="J4" s="3"/>
    </row>
    <row r="5" spans="1:10" s="2" customFormat="1" ht="17.25" customHeight="1" x14ac:dyDescent="0.25">
      <c r="A5" s="155" t="s">
        <v>183</v>
      </c>
      <c r="B5" s="155"/>
      <c r="C5" s="155"/>
      <c r="D5" s="155"/>
      <c r="E5" s="3"/>
      <c r="F5" s="3"/>
      <c r="G5" s="3"/>
      <c r="H5" s="3"/>
      <c r="I5" s="3"/>
      <c r="J5" s="3"/>
    </row>
    <row r="6" spans="1:10" s="2" customFormat="1" ht="15.75" customHeight="1" x14ac:dyDescent="0.25">
      <c r="A6" s="135" t="s">
        <v>0</v>
      </c>
      <c r="B6" s="135"/>
      <c r="C6" s="135"/>
      <c r="D6" s="135"/>
      <c r="E6" s="135"/>
      <c r="F6" s="135"/>
      <c r="G6" s="135"/>
      <c r="H6" s="135"/>
      <c r="I6" s="135"/>
      <c r="J6" s="135"/>
    </row>
    <row r="7" spans="1:10" s="2" customFormat="1" ht="18.75" x14ac:dyDescent="0.25">
      <c r="A7" s="3"/>
      <c r="B7" s="3"/>
      <c r="C7" s="3"/>
      <c r="D7" s="3"/>
      <c r="E7" s="3"/>
      <c r="F7" s="3"/>
      <c r="G7" s="3"/>
      <c r="H7" s="3"/>
      <c r="I7" s="4"/>
      <c r="J7" s="4"/>
    </row>
    <row r="8" spans="1:10" s="2" customFormat="1" ht="18" customHeight="1" x14ac:dyDescent="0.25">
      <c r="A8" s="135" t="s">
        <v>14</v>
      </c>
      <c r="B8" s="135"/>
      <c r="C8" s="135"/>
      <c r="D8" s="135"/>
      <c r="E8" s="135"/>
      <c r="F8" s="135"/>
      <c r="G8" s="135"/>
      <c r="H8" s="135"/>
      <c r="I8" s="135"/>
      <c r="J8" s="135"/>
    </row>
    <row r="9" spans="1:10" s="2" customFormat="1" ht="18.75" x14ac:dyDescent="0.3">
      <c r="A9" s="5"/>
      <c r="B9" s="6"/>
      <c r="C9" s="6"/>
      <c r="D9" s="6"/>
      <c r="E9" s="7"/>
      <c r="F9" s="8"/>
      <c r="G9" s="8"/>
      <c r="H9" s="8"/>
      <c r="I9" s="8"/>
      <c r="J9" s="9"/>
    </row>
    <row r="10" spans="1:10" s="2" customFormat="1" ht="25.5" x14ac:dyDescent="0.25">
      <c r="A10" s="136" t="s">
        <v>12</v>
      </c>
      <c r="B10" s="137"/>
      <c r="C10" s="137"/>
      <c r="D10" s="137"/>
      <c r="E10" s="150"/>
      <c r="F10" s="72" t="s">
        <v>13</v>
      </c>
      <c r="G10" s="72" t="s">
        <v>23</v>
      </c>
      <c r="H10" s="73" t="s">
        <v>24</v>
      </c>
      <c r="I10" s="73" t="s">
        <v>25</v>
      </c>
      <c r="J10" s="73" t="s">
        <v>26</v>
      </c>
    </row>
    <row r="11" spans="1:10" s="32" customFormat="1" ht="12" customHeight="1" x14ac:dyDescent="0.25">
      <c r="A11" s="145">
        <v>1</v>
      </c>
      <c r="B11" s="146"/>
      <c r="C11" s="146"/>
      <c r="D11" s="146"/>
      <c r="E11" s="147"/>
      <c r="F11" s="74">
        <v>2</v>
      </c>
      <c r="G11" s="74">
        <v>3</v>
      </c>
      <c r="H11" s="75">
        <v>4</v>
      </c>
      <c r="I11" s="75">
        <v>5</v>
      </c>
      <c r="J11" s="75">
        <v>6</v>
      </c>
    </row>
    <row r="12" spans="1:10" s="2" customFormat="1" ht="15" customHeight="1" x14ac:dyDescent="0.25">
      <c r="A12" s="131" t="s">
        <v>3</v>
      </c>
      <c r="B12" s="132"/>
      <c r="C12" s="132"/>
      <c r="D12" s="132"/>
      <c r="E12" s="133"/>
      <c r="F12" s="10">
        <f>F13+F14</f>
        <v>1316813.77</v>
      </c>
      <c r="G12" s="10">
        <f t="shared" ref="G12:J12" si="0">G13+G14</f>
        <v>1596864.79</v>
      </c>
      <c r="H12" s="10">
        <f t="shared" si="0"/>
        <v>1655519.93</v>
      </c>
      <c r="I12" s="10">
        <f t="shared" si="0"/>
        <v>1658839.93</v>
      </c>
      <c r="J12" s="10">
        <f t="shared" si="0"/>
        <v>1658839.93</v>
      </c>
    </row>
    <row r="13" spans="1:10" s="2" customFormat="1" ht="15" customHeight="1" x14ac:dyDescent="0.25">
      <c r="A13" s="139" t="s">
        <v>1</v>
      </c>
      <c r="B13" s="153"/>
      <c r="C13" s="153"/>
      <c r="D13" s="153"/>
      <c r="E13" s="154"/>
      <c r="F13" s="11">
        <v>1316813.77</v>
      </c>
      <c r="G13" s="11">
        <v>1596864.79</v>
      </c>
      <c r="H13" s="156">
        <v>1655519.93</v>
      </c>
      <c r="I13" s="156">
        <v>1658839.93</v>
      </c>
      <c r="J13" s="156">
        <v>1658839.93</v>
      </c>
    </row>
    <row r="14" spans="1:10" s="2" customFormat="1" x14ac:dyDescent="0.25">
      <c r="A14" s="138" t="s">
        <v>2</v>
      </c>
      <c r="B14" s="148"/>
      <c r="C14" s="148"/>
      <c r="D14" s="148"/>
      <c r="E14" s="149"/>
      <c r="F14" s="11">
        <v>0</v>
      </c>
      <c r="G14" s="11">
        <v>0</v>
      </c>
      <c r="H14" s="11">
        <v>0</v>
      </c>
      <c r="I14" s="11">
        <v>0</v>
      </c>
      <c r="J14" s="11">
        <v>0</v>
      </c>
    </row>
    <row r="15" spans="1:10" s="2" customFormat="1" x14ac:dyDescent="0.25">
      <c r="A15" s="12" t="s">
        <v>6</v>
      </c>
      <c r="B15" s="30"/>
      <c r="C15" s="30"/>
      <c r="D15" s="30"/>
      <c r="E15" s="30"/>
      <c r="F15" s="10">
        <f>F16+F17</f>
        <v>1315490.3199999998</v>
      </c>
      <c r="G15" s="10">
        <f t="shared" ref="G15:J15" si="1">G16+G17</f>
        <v>1596864.79</v>
      </c>
      <c r="H15" s="10">
        <f t="shared" si="1"/>
        <v>1655519.85</v>
      </c>
      <c r="I15" s="10">
        <f t="shared" si="1"/>
        <v>1658839.85</v>
      </c>
      <c r="J15" s="10">
        <f t="shared" si="1"/>
        <v>1658839.85</v>
      </c>
    </row>
    <row r="16" spans="1:10" s="2" customFormat="1" ht="15" customHeight="1" x14ac:dyDescent="0.25">
      <c r="A16" s="140" t="s">
        <v>4</v>
      </c>
      <c r="B16" s="151"/>
      <c r="C16" s="151"/>
      <c r="D16" s="151"/>
      <c r="E16" s="152"/>
      <c r="F16" s="11">
        <v>1312519.8999999999</v>
      </c>
      <c r="G16" s="11">
        <v>1591164.79</v>
      </c>
      <c r="H16" s="156">
        <v>1644819.85</v>
      </c>
      <c r="I16" s="156">
        <v>1648139.85</v>
      </c>
      <c r="J16" s="156">
        <v>1648139.85</v>
      </c>
    </row>
    <row r="17" spans="1:10" s="2" customFormat="1" x14ac:dyDescent="0.25">
      <c r="A17" s="138" t="s">
        <v>5</v>
      </c>
      <c r="B17" s="148"/>
      <c r="C17" s="148"/>
      <c r="D17" s="148"/>
      <c r="E17" s="149"/>
      <c r="F17" s="11">
        <v>2970.42</v>
      </c>
      <c r="G17" s="11">
        <v>5700</v>
      </c>
      <c r="H17" s="11">
        <v>10700</v>
      </c>
      <c r="I17" s="11">
        <v>10700</v>
      </c>
      <c r="J17" s="11">
        <v>10700</v>
      </c>
    </row>
    <row r="18" spans="1:10" s="2" customFormat="1" ht="15" customHeight="1" x14ac:dyDescent="0.25">
      <c r="A18" s="130" t="s">
        <v>7</v>
      </c>
      <c r="B18" s="143"/>
      <c r="C18" s="143"/>
      <c r="D18" s="143"/>
      <c r="E18" s="144"/>
      <c r="F18" s="10">
        <f>F12-F15</f>
        <v>1323.4500000001863</v>
      </c>
      <c r="G18" s="10">
        <f t="shared" ref="G18:J18" si="2">G12-G15</f>
        <v>0</v>
      </c>
      <c r="H18" s="10">
        <f t="shared" si="2"/>
        <v>7.9999999841675162E-2</v>
      </c>
      <c r="I18" s="10">
        <f t="shared" si="2"/>
        <v>7.9999999841675162E-2</v>
      </c>
      <c r="J18" s="10">
        <f t="shared" si="2"/>
        <v>7.9999999841675162E-2</v>
      </c>
    </row>
    <row r="19" spans="1:10" s="2" customFormat="1" ht="18.75" x14ac:dyDescent="0.25">
      <c r="A19" s="3"/>
      <c r="B19" s="14"/>
      <c r="C19" s="14"/>
      <c r="D19" s="14"/>
      <c r="E19" s="14"/>
      <c r="F19" s="14"/>
      <c r="G19" s="14"/>
      <c r="H19" s="15"/>
      <c r="I19" s="15"/>
      <c r="J19" s="15"/>
    </row>
    <row r="20" spans="1:10" s="2" customFormat="1" ht="18" customHeight="1" x14ac:dyDescent="0.25">
      <c r="A20" s="135" t="s">
        <v>15</v>
      </c>
      <c r="B20" s="135"/>
      <c r="C20" s="135"/>
      <c r="D20" s="135"/>
      <c r="E20" s="135"/>
      <c r="F20" s="135"/>
      <c r="G20" s="135"/>
      <c r="H20" s="135"/>
      <c r="I20" s="135"/>
      <c r="J20" s="135"/>
    </row>
    <row r="21" spans="1:10" s="2" customFormat="1" ht="18.75" x14ac:dyDescent="0.25">
      <c r="A21" s="3"/>
      <c r="B21" s="14"/>
      <c r="C21" s="14"/>
      <c r="D21" s="14"/>
      <c r="E21" s="14"/>
      <c r="F21" s="14"/>
      <c r="G21" s="14"/>
      <c r="H21" s="15"/>
      <c r="I21" s="15"/>
      <c r="J21" s="15"/>
    </row>
    <row r="22" spans="1:10" s="2" customFormat="1" ht="25.5" x14ac:dyDescent="0.25">
      <c r="A22" s="136" t="s">
        <v>12</v>
      </c>
      <c r="B22" s="137"/>
      <c r="C22" s="137"/>
      <c r="D22" s="137"/>
      <c r="E22" s="150"/>
      <c r="F22" s="72" t="s">
        <v>13</v>
      </c>
      <c r="G22" s="72" t="s">
        <v>23</v>
      </c>
      <c r="H22" s="73" t="s">
        <v>24</v>
      </c>
      <c r="I22" s="73" t="s">
        <v>25</v>
      </c>
      <c r="J22" s="73" t="s">
        <v>26</v>
      </c>
    </row>
    <row r="23" spans="1:10" s="32" customFormat="1" ht="12" customHeight="1" x14ac:dyDescent="0.25">
      <c r="A23" s="145">
        <v>1</v>
      </c>
      <c r="B23" s="146"/>
      <c r="C23" s="146"/>
      <c r="D23" s="146"/>
      <c r="E23" s="147"/>
      <c r="F23" s="74">
        <v>2</v>
      </c>
      <c r="G23" s="74">
        <v>3</v>
      </c>
      <c r="H23" s="75">
        <v>4</v>
      </c>
      <c r="I23" s="75">
        <v>5</v>
      </c>
      <c r="J23" s="75">
        <v>6</v>
      </c>
    </row>
    <row r="24" spans="1:10" s="2" customFormat="1" x14ac:dyDescent="0.25">
      <c r="A24" s="138" t="s">
        <v>8</v>
      </c>
      <c r="B24" s="148"/>
      <c r="C24" s="148"/>
      <c r="D24" s="148"/>
      <c r="E24" s="149"/>
      <c r="F24" s="11"/>
      <c r="G24" s="11"/>
      <c r="H24" s="11"/>
      <c r="I24" s="11"/>
      <c r="J24" s="13"/>
    </row>
    <row r="25" spans="1:10" s="2" customFormat="1" x14ac:dyDescent="0.25">
      <c r="A25" s="138" t="s">
        <v>9</v>
      </c>
      <c r="B25" s="148"/>
      <c r="C25" s="148"/>
      <c r="D25" s="148"/>
      <c r="E25" s="149"/>
      <c r="F25" s="11"/>
      <c r="G25" s="11"/>
      <c r="H25" s="11"/>
      <c r="I25" s="11"/>
      <c r="J25" s="13"/>
    </row>
    <row r="26" spans="1:10" s="2" customFormat="1" ht="15" customHeight="1" x14ac:dyDescent="0.25">
      <c r="A26" s="130" t="s">
        <v>10</v>
      </c>
      <c r="B26" s="143"/>
      <c r="C26" s="143"/>
      <c r="D26" s="143"/>
      <c r="E26" s="144"/>
      <c r="F26" s="10">
        <f>F24-F25</f>
        <v>0</v>
      </c>
      <c r="G26" s="10">
        <f t="shared" ref="G26:J26" si="3">G24-G25</f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</row>
    <row r="27" spans="1:10" s="2" customFormat="1" ht="15" customHeight="1" x14ac:dyDescent="0.25">
      <c r="A27" s="130" t="s">
        <v>11</v>
      </c>
      <c r="B27" s="143"/>
      <c r="C27" s="143"/>
      <c r="D27" s="143"/>
      <c r="E27" s="144"/>
      <c r="F27" s="10">
        <f>F18+F26</f>
        <v>1323.4500000001863</v>
      </c>
      <c r="G27" s="10">
        <f t="shared" ref="G27:J27" si="4">G18+G26</f>
        <v>0</v>
      </c>
      <c r="H27" s="10">
        <f t="shared" si="4"/>
        <v>7.9999999841675162E-2</v>
      </c>
      <c r="I27" s="10">
        <f t="shared" si="4"/>
        <v>7.9999999841675162E-2</v>
      </c>
      <c r="J27" s="10">
        <f t="shared" si="4"/>
        <v>7.9999999841675162E-2</v>
      </c>
    </row>
    <row r="28" spans="1:10" s="2" customFormat="1" ht="18.75" x14ac:dyDescent="0.25">
      <c r="A28" s="16"/>
      <c r="B28" s="14"/>
      <c r="C28" s="14"/>
      <c r="D28" s="14"/>
      <c r="E28" s="14"/>
      <c r="F28" s="14"/>
      <c r="G28" s="14"/>
      <c r="H28" s="15"/>
      <c r="I28" s="15"/>
      <c r="J28" s="15"/>
    </row>
    <row r="29" spans="1:10" s="2" customFormat="1" ht="18" customHeight="1" x14ac:dyDescent="0.25">
      <c r="A29" s="135" t="s">
        <v>16</v>
      </c>
      <c r="B29" s="135"/>
      <c r="C29" s="135"/>
      <c r="D29" s="135"/>
      <c r="E29" s="135"/>
      <c r="F29" s="135"/>
      <c r="G29" s="135"/>
      <c r="H29" s="135"/>
      <c r="I29" s="135"/>
      <c r="J29" s="135"/>
    </row>
    <row r="30" spans="1:10" s="2" customFormat="1" ht="18" customHeight="1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</row>
    <row r="31" spans="1:10" s="2" customFormat="1" ht="25.5" x14ac:dyDescent="0.25">
      <c r="A31" s="124" t="s">
        <v>22</v>
      </c>
      <c r="B31" s="125"/>
      <c r="C31" s="125"/>
      <c r="D31" s="125"/>
      <c r="E31" s="126"/>
      <c r="F31" s="72" t="s">
        <v>13</v>
      </c>
      <c r="G31" s="72" t="s">
        <v>23</v>
      </c>
      <c r="H31" s="73" t="s">
        <v>24</v>
      </c>
      <c r="I31" s="73" t="s">
        <v>25</v>
      </c>
      <c r="J31" s="73" t="s">
        <v>26</v>
      </c>
    </row>
    <row r="32" spans="1:10" s="32" customFormat="1" ht="12" customHeight="1" x14ac:dyDescent="0.25">
      <c r="A32" s="145">
        <v>1</v>
      </c>
      <c r="B32" s="146"/>
      <c r="C32" s="146"/>
      <c r="D32" s="146"/>
      <c r="E32" s="147"/>
      <c r="F32" s="74">
        <v>2</v>
      </c>
      <c r="G32" s="74">
        <v>3</v>
      </c>
      <c r="H32" s="75">
        <v>4</v>
      </c>
      <c r="I32" s="75">
        <v>5</v>
      </c>
      <c r="J32" s="75">
        <v>6</v>
      </c>
    </row>
    <row r="33" spans="1:10" s="2" customFormat="1" ht="15" customHeight="1" x14ac:dyDescent="0.25">
      <c r="A33" s="127" t="s">
        <v>17</v>
      </c>
      <c r="B33" s="128"/>
      <c r="C33" s="128"/>
      <c r="D33" s="128"/>
      <c r="E33" s="129"/>
      <c r="F33" s="17">
        <v>0</v>
      </c>
      <c r="G33" s="17">
        <v>0</v>
      </c>
      <c r="H33" s="17">
        <v>0</v>
      </c>
      <c r="I33" s="17">
        <v>0</v>
      </c>
      <c r="J33" s="18">
        <v>0</v>
      </c>
    </row>
    <row r="34" spans="1:10" s="2" customFormat="1" ht="15" customHeight="1" x14ac:dyDescent="0.25">
      <c r="A34" s="130" t="s">
        <v>18</v>
      </c>
      <c r="B34" s="143"/>
      <c r="C34" s="143"/>
      <c r="D34" s="143"/>
      <c r="E34" s="144"/>
      <c r="F34" s="19">
        <f>F27+F33</f>
        <v>1323.4500000001863</v>
      </c>
      <c r="G34" s="19">
        <f t="shared" ref="G34:J34" si="5">G27+G33</f>
        <v>0</v>
      </c>
      <c r="H34" s="19">
        <f t="shared" si="5"/>
        <v>7.9999999841675162E-2</v>
      </c>
      <c r="I34" s="19">
        <f t="shared" si="5"/>
        <v>7.9999999841675162E-2</v>
      </c>
      <c r="J34" s="20">
        <f t="shared" si="5"/>
        <v>7.9999999841675162E-2</v>
      </c>
    </row>
    <row r="35" spans="1:10" s="2" customFormat="1" ht="45" customHeight="1" x14ac:dyDescent="0.25">
      <c r="A35" s="131" t="s">
        <v>19</v>
      </c>
      <c r="B35" s="132"/>
      <c r="C35" s="132"/>
      <c r="D35" s="132"/>
      <c r="E35" s="133"/>
      <c r="F35" s="19">
        <f>F18+F26+F33-F34</f>
        <v>0</v>
      </c>
      <c r="G35" s="19">
        <f t="shared" ref="G35:J35" si="6">G18+G26+G33-G34</f>
        <v>0</v>
      </c>
      <c r="H35" s="19">
        <f t="shared" si="6"/>
        <v>0</v>
      </c>
      <c r="I35" s="19">
        <f t="shared" si="6"/>
        <v>0</v>
      </c>
      <c r="J35" s="20">
        <f t="shared" si="6"/>
        <v>0</v>
      </c>
    </row>
    <row r="36" spans="1:10" s="2" customFormat="1" ht="18" customHeight="1" x14ac:dyDescent="0.25">
      <c r="A36" s="27"/>
      <c r="B36" s="21"/>
      <c r="C36" s="21"/>
      <c r="D36" s="21"/>
      <c r="E36" s="21"/>
      <c r="F36" s="21"/>
      <c r="G36" s="21"/>
      <c r="H36" s="21"/>
      <c r="I36" s="21"/>
      <c r="J36" s="21"/>
    </row>
    <row r="37" spans="1:10" s="2" customFormat="1" ht="18" customHeight="1" x14ac:dyDescent="0.25">
      <c r="A37" s="134" t="s">
        <v>20</v>
      </c>
      <c r="B37" s="134"/>
      <c r="C37" s="134"/>
      <c r="D37" s="134"/>
      <c r="E37" s="134"/>
      <c r="F37" s="134"/>
      <c r="G37" s="134"/>
      <c r="H37" s="134"/>
      <c r="I37" s="134"/>
      <c r="J37" s="134"/>
    </row>
    <row r="38" spans="1:10" s="2" customFormat="1" ht="18.75" x14ac:dyDescent="0.25">
      <c r="A38" s="22"/>
      <c r="B38" s="23"/>
      <c r="C38" s="23"/>
      <c r="D38" s="23"/>
      <c r="E38" s="23"/>
      <c r="F38" s="23"/>
      <c r="G38" s="23"/>
      <c r="H38" s="24"/>
      <c r="I38" s="24"/>
      <c r="J38" s="24"/>
    </row>
    <row r="39" spans="1:10" s="2" customFormat="1" ht="25.5" x14ac:dyDescent="0.25">
      <c r="A39" s="124" t="s">
        <v>22</v>
      </c>
      <c r="B39" s="125"/>
      <c r="C39" s="125"/>
      <c r="D39" s="125"/>
      <c r="E39" s="126"/>
      <c r="F39" s="72" t="s">
        <v>13</v>
      </c>
      <c r="G39" s="72" t="s">
        <v>23</v>
      </c>
      <c r="H39" s="73" t="s">
        <v>24</v>
      </c>
      <c r="I39" s="73" t="s">
        <v>25</v>
      </c>
      <c r="J39" s="73" t="s">
        <v>26</v>
      </c>
    </row>
    <row r="40" spans="1:10" s="32" customFormat="1" ht="12" customHeight="1" x14ac:dyDescent="0.25">
      <c r="A40" s="145">
        <v>1</v>
      </c>
      <c r="B40" s="146"/>
      <c r="C40" s="146"/>
      <c r="D40" s="146"/>
      <c r="E40" s="147"/>
      <c r="F40" s="74">
        <v>2</v>
      </c>
      <c r="G40" s="74">
        <v>3</v>
      </c>
      <c r="H40" s="75">
        <v>4</v>
      </c>
      <c r="I40" s="75">
        <v>5</v>
      </c>
      <c r="J40" s="75">
        <v>6</v>
      </c>
    </row>
    <row r="41" spans="1:10" s="2" customFormat="1" ht="15" customHeight="1" x14ac:dyDescent="0.25">
      <c r="A41" s="127" t="s">
        <v>17</v>
      </c>
      <c r="B41" s="128"/>
      <c r="C41" s="128"/>
      <c r="D41" s="128"/>
      <c r="E41" s="129"/>
      <c r="F41" s="17">
        <v>0</v>
      </c>
      <c r="G41" s="17">
        <f>F44</f>
        <v>0</v>
      </c>
      <c r="H41" s="17">
        <f>G44</f>
        <v>0</v>
      </c>
      <c r="I41" s="17">
        <f>H44</f>
        <v>0</v>
      </c>
      <c r="J41" s="18">
        <f>I44</f>
        <v>0</v>
      </c>
    </row>
    <row r="42" spans="1:10" s="2" customFormat="1" ht="28.5" customHeight="1" x14ac:dyDescent="0.25">
      <c r="A42" s="127" t="s">
        <v>21</v>
      </c>
      <c r="B42" s="128"/>
      <c r="C42" s="128"/>
      <c r="D42" s="128"/>
      <c r="E42" s="129"/>
      <c r="F42" s="17">
        <v>0</v>
      </c>
      <c r="G42" s="17">
        <v>0</v>
      </c>
      <c r="H42" s="17">
        <v>0</v>
      </c>
      <c r="I42" s="17">
        <v>0</v>
      </c>
      <c r="J42" s="18">
        <v>0</v>
      </c>
    </row>
    <row r="43" spans="1:10" s="2" customFormat="1" ht="25.5" customHeight="1" x14ac:dyDescent="0.25">
      <c r="A43" s="127" t="s">
        <v>66</v>
      </c>
      <c r="B43" s="128"/>
      <c r="C43" s="128"/>
      <c r="D43" s="128"/>
      <c r="E43" s="129"/>
      <c r="F43" s="17">
        <v>0</v>
      </c>
      <c r="G43" s="17">
        <v>0</v>
      </c>
      <c r="H43" s="17">
        <v>0</v>
      </c>
      <c r="I43" s="17">
        <v>0</v>
      </c>
      <c r="J43" s="18">
        <v>0</v>
      </c>
    </row>
    <row r="44" spans="1:10" s="2" customFormat="1" ht="15" customHeight="1" x14ac:dyDescent="0.25">
      <c r="A44" s="130" t="s">
        <v>18</v>
      </c>
      <c r="B44" s="143"/>
      <c r="C44" s="143"/>
      <c r="D44" s="143"/>
      <c r="E44" s="144"/>
      <c r="F44" s="25">
        <f>F41-F42+F43</f>
        <v>0</v>
      </c>
      <c r="G44" s="25">
        <f t="shared" ref="G44:J44" si="7">G41-G42+G43</f>
        <v>0</v>
      </c>
      <c r="H44" s="25">
        <f t="shared" si="7"/>
        <v>0</v>
      </c>
      <c r="I44" s="25">
        <f t="shared" si="7"/>
        <v>0</v>
      </c>
      <c r="J44" s="26">
        <f t="shared" si="7"/>
        <v>0</v>
      </c>
    </row>
    <row r="45" spans="1:10" ht="9" customHeight="1" x14ac:dyDescent="0.25"/>
  </sheetData>
  <mergeCells count="34">
    <mergeCell ref="A10:E10"/>
    <mergeCell ref="A8:J8"/>
    <mergeCell ref="A6:J6"/>
    <mergeCell ref="A4:D4"/>
    <mergeCell ref="A5:D5"/>
    <mergeCell ref="A20:J20"/>
    <mergeCell ref="A11:E11"/>
    <mergeCell ref="A31:E31"/>
    <mergeCell ref="A33:E33"/>
    <mergeCell ref="A24:E24"/>
    <mergeCell ref="A25:E25"/>
    <mergeCell ref="A26:E26"/>
    <mergeCell ref="A27:E27"/>
    <mergeCell ref="A13:E13"/>
    <mergeCell ref="A14:E14"/>
    <mergeCell ref="A16:E16"/>
    <mergeCell ref="A17:E17"/>
    <mergeCell ref="A18:E18"/>
    <mergeCell ref="A22:E22"/>
    <mergeCell ref="A29:J29"/>
    <mergeCell ref="A12:E12"/>
    <mergeCell ref="A2:J2"/>
    <mergeCell ref="A3:D3"/>
    <mergeCell ref="A34:E34"/>
    <mergeCell ref="A35:E35"/>
    <mergeCell ref="A37:J37"/>
    <mergeCell ref="A23:E23"/>
    <mergeCell ref="A32:E32"/>
    <mergeCell ref="A39:E39"/>
    <mergeCell ref="A41:E41"/>
    <mergeCell ref="A42:E42"/>
    <mergeCell ref="A43:E43"/>
    <mergeCell ref="A44:E44"/>
    <mergeCell ref="A40:E4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A103" zoomScale="130" zoomScaleNormal="130" workbookViewId="0">
      <selection activeCell="C85" sqref="C85"/>
    </sheetView>
  </sheetViews>
  <sheetFormatPr defaultColWidth="8.85546875" defaultRowHeight="15" x14ac:dyDescent="0.25"/>
  <cols>
    <col min="1" max="1" width="12.42578125" style="32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62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141" t="s">
        <v>27</v>
      </c>
      <c r="B2" s="141"/>
      <c r="C2" s="141"/>
      <c r="D2" s="141"/>
      <c r="E2" s="141"/>
      <c r="F2" s="141"/>
      <c r="G2" s="141"/>
      <c r="H2" s="57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141" t="s">
        <v>28</v>
      </c>
      <c r="B4" s="141"/>
      <c r="C4" s="141"/>
      <c r="D4" s="141"/>
      <c r="E4" s="141"/>
      <c r="F4" s="141"/>
      <c r="G4" s="141"/>
      <c r="H4" s="57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45</v>
      </c>
      <c r="B6" s="37" t="s">
        <v>22</v>
      </c>
      <c r="C6" s="38" t="s">
        <v>87</v>
      </c>
      <c r="D6" s="38" t="s">
        <v>86</v>
      </c>
      <c r="E6" s="36" t="s">
        <v>83</v>
      </c>
      <c r="F6" s="36" t="s">
        <v>84</v>
      </c>
      <c r="G6" s="36" t="s">
        <v>85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/>
      <c r="B8" s="41" t="s">
        <v>29</v>
      </c>
      <c r="C8" s="84">
        <f>C9+C16</f>
        <v>1316813.77</v>
      </c>
      <c r="D8" s="84">
        <f>D9+D16</f>
        <v>1596864.79</v>
      </c>
      <c r="E8" s="84">
        <f>E9+E16</f>
        <v>1655519.93</v>
      </c>
      <c r="F8" s="84">
        <f>F9+F16</f>
        <v>1658839.93</v>
      </c>
      <c r="G8" s="84">
        <f>G9+G16</f>
        <v>1658839.93</v>
      </c>
    </row>
    <row r="9" spans="1:10" x14ac:dyDescent="0.25">
      <c r="A9" s="41">
        <v>6</v>
      </c>
      <c r="B9" s="41" t="s">
        <v>30</v>
      </c>
      <c r="C9" s="84">
        <f>C10+C11+C12+C13+C14</f>
        <v>1316813.77</v>
      </c>
      <c r="D9" s="84">
        <f>D10+D11+D12+D13+D14</f>
        <v>1596864.79</v>
      </c>
      <c r="E9" s="84">
        <f>E10+E11+E12+E13+E14</f>
        <v>1655519.93</v>
      </c>
      <c r="F9" s="84">
        <f>F10+F11+F12+F13+F14</f>
        <v>1658839.93</v>
      </c>
      <c r="G9" s="84">
        <f>G10+G11+G12+G13+G14</f>
        <v>1658839.93</v>
      </c>
    </row>
    <row r="10" spans="1:10" ht="25.5" x14ac:dyDescent="0.25">
      <c r="A10" s="55">
        <v>63</v>
      </c>
      <c r="B10" s="43" t="s">
        <v>31</v>
      </c>
      <c r="C10" s="85">
        <v>1115948.98</v>
      </c>
      <c r="D10" s="85">
        <v>1400410</v>
      </c>
      <c r="E10" s="83">
        <v>1421050</v>
      </c>
      <c r="F10" s="83">
        <v>1421050</v>
      </c>
      <c r="G10" s="83">
        <v>1421050</v>
      </c>
    </row>
    <row r="11" spans="1:10" x14ac:dyDescent="0.25">
      <c r="A11" s="55">
        <v>64</v>
      </c>
      <c r="B11" s="80" t="s">
        <v>68</v>
      </c>
      <c r="C11" s="85">
        <v>0.01</v>
      </c>
      <c r="D11" s="85">
        <v>0</v>
      </c>
      <c r="E11" s="83">
        <v>0</v>
      </c>
      <c r="F11" s="83">
        <v>0</v>
      </c>
      <c r="G11" s="83">
        <v>0</v>
      </c>
    </row>
    <row r="12" spans="1:10" ht="25.5" x14ac:dyDescent="0.25">
      <c r="A12" s="55">
        <v>65</v>
      </c>
      <c r="B12" s="79" t="s">
        <v>67</v>
      </c>
      <c r="C12" s="85">
        <v>16514.849999999999</v>
      </c>
      <c r="D12" s="85">
        <v>12000</v>
      </c>
      <c r="E12" s="83">
        <v>16950</v>
      </c>
      <c r="F12" s="83">
        <v>16950</v>
      </c>
      <c r="G12" s="83">
        <v>16950</v>
      </c>
    </row>
    <row r="13" spans="1:10" ht="25.5" x14ac:dyDescent="0.25">
      <c r="A13" s="56">
        <v>66</v>
      </c>
      <c r="B13" s="43" t="s">
        <v>32</v>
      </c>
      <c r="C13" s="85">
        <v>61714.75</v>
      </c>
      <c r="D13" s="85">
        <v>61000</v>
      </c>
      <c r="E13" s="83">
        <v>74000</v>
      </c>
      <c r="F13" s="83">
        <v>74000</v>
      </c>
      <c r="G13" s="83">
        <v>74000</v>
      </c>
    </row>
    <row r="14" spans="1:10" ht="25.5" x14ac:dyDescent="0.25">
      <c r="A14" s="56">
        <v>67</v>
      </c>
      <c r="B14" s="82" t="s">
        <v>69</v>
      </c>
      <c r="C14" s="85">
        <v>122635.18</v>
      </c>
      <c r="D14" s="85">
        <v>123454.79</v>
      </c>
      <c r="E14" s="83">
        <v>143519.93</v>
      </c>
      <c r="F14" s="83">
        <v>146839.93</v>
      </c>
      <c r="G14" s="83">
        <v>146839.93</v>
      </c>
    </row>
    <row r="15" spans="1:10" x14ac:dyDescent="0.25">
      <c r="A15" s="56" t="s">
        <v>33</v>
      </c>
      <c r="B15" s="43"/>
      <c r="C15" s="85"/>
      <c r="D15" s="85"/>
      <c r="E15" s="83"/>
      <c r="F15" s="83"/>
      <c r="G15" s="83"/>
    </row>
    <row r="16" spans="1:10" x14ac:dyDescent="0.25">
      <c r="A16" s="45">
        <v>7</v>
      </c>
      <c r="B16" s="41" t="s">
        <v>34</v>
      </c>
      <c r="C16" s="84">
        <f>C17</f>
        <v>0</v>
      </c>
      <c r="D16" s="84">
        <f>D17</f>
        <v>0</v>
      </c>
      <c r="E16" s="84">
        <f>E17</f>
        <v>0</v>
      </c>
      <c r="F16" s="84">
        <f>F17</f>
        <v>0</v>
      </c>
      <c r="G16" s="88"/>
    </row>
    <row r="17" spans="1:7" x14ac:dyDescent="0.25">
      <c r="A17" s="56">
        <v>72</v>
      </c>
      <c r="B17" s="46" t="s">
        <v>35</v>
      </c>
      <c r="C17" s="86">
        <v>0</v>
      </c>
      <c r="D17" s="86">
        <v>0</v>
      </c>
      <c r="E17" s="83">
        <v>0</v>
      </c>
      <c r="F17" s="83">
        <v>0</v>
      </c>
      <c r="G17" s="83">
        <v>0</v>
      </c>
    </row>
    <row r="18" spans="1:7" x14ac:dyDescent="0.25">
      <c r="A18" s="56" t="s">
        <v>33</v>
      </c>
      <c r="B18" s="47"/>
      <c r="C18" s="87"/>
      <c r="D18" s="87"/>
      <c r="E18" s="83"/>
      <c r="F18" s="83"/>
      <c r="G18" s="83"/>
    </row>
    <row r="20" spans="1:7" ht="25.5" x14ac:dyDescent="0.25">
      <c r="A20" s="36" t="s">
        <v>45</v>
      </c>
      <c r="B20" s="37" t="s">
        <v>22</v>
      </c>
      <c r="C20" s="38" t="s">
        <v>87</v>
      </c>
      <c r="D20" s="38" t="s">
        <v>86</v>
      </c>
      <c r="E20" s="36" t="s">
        <v>83</v>
      </c>
      <c r="F20" s="36" t="s">
        <v>84</v>
      </c>
      <c r="G20" s="36" t="s">
        <v>85</v>
      </c>
    </row>
    <row r="21" spans="1:7" s="40" customFormat="1" ht="11.25" x14ac:dyDescent="0.2">
      <c r="A21" s="39">
        <v>1</v>
      </c>
      <c r="B21" s="39">
        <v>2</v>
      </c>
      <c r="C21" s="39">
        <v>3</v>
      </c>
      <c r="D21" s="39">
        <v>4</v>
      </c>
      <c r="E21" s="39">
        <v>5</v>
      </c>
      <c r="F21" s="39">
        <v>6</v>
      </c>
      <c r="G21" s="39">
        <v>7</v>
      </c>
    </row>
    <row r="22" spans="1:7" x14ac:dyDescent="0.25">
      <c r="A22" s="41"/>
      <c r="B22" s="41" t="s">
        <v>36</v>
      </c>
      <c r="C22" s="84">
        <f>C23+C30</f>
        <v>1315490.3199999998</v>
      </c>
      <c r="D22" s="84">
        <f>D23+D30</f>
        <v>1596864.79</v>
      </c>
      <c r="E22" s="84">
        <f>E23+E30</f>
        <v>1655519.9300000002</v>
      </c>
      <c r="F22" s="84">
        <f>F23+F30</f>
        <v>1658839.9300000002</v>
      </c>
      <c r="G22" s="84">
        <f>G23+G30</f>
        <v>1658839.9300000002</v>
      </c>
    </row>
    <row r="23" spans="1:7" x14ac:dyDescent="0.25">
      <c r="A23" s="41">
        <v>3</v>
      </c>
      <c r="B23" s="41" t="s">
        <v>37</v>
      </c>
      <c r="C23" s="84">
        <f>C24+C25+C26+C27+C28</f>
        <v>1312519.8999999999</v>
      </c>
      <c r="D23" s="84">
        <f>D24+D25+D26+D27+D28</f>
        <v>1591164.79</v>
      </c>
      <c r="E23" s="84">
        <f>E24+E25+E26+E27+E28</f>
        <v>1644819.9300000002</v>
      </c>
      <c r="F23" s="84">
        <f>F24+F25+F26+F27+F28</f>
        <v>1648139.9300000002</v>
      </c>
      <c r="G23" s="84">
        <f>G24+G25+G26+G27+G28</f>
        <v>1648139.9300000002</v>
      </c>
    </row>
    <row r="24" spans="1:7" x14ac:dyDescent="0.25">
      <c r="A24" s="55">
        <v>31</v>
      </c>
      <c r="B24" s="43" t="s">
        <v>38</v>
      </c>
      <c r="C24" s="85">
        <v>1116291.02</v>
      </c>
      <c r="D24" s="85">
        <v>1382860</v>
      </c>
      <c r="E24" s="83">
        <v>1403200</v>
      </c>
      <c r="F24" s="83">
        <v>1403200</v>
      </c>
      <c r="G24" s="83">
        <v>1403200</v>
      </c>
    </row>
    <row r="25" spans="1:7" x14ac:dyDescent="0.25">
      <c r="A25" s="56">
        <v>32</v>
      </c>
      <c r="B25" s="44" t="s">
        <v>39</v>
      </c>
      <c r="C25" s="92">
        <v>190967.13</v>
      </c>
      <c r="D25" s="92">
        <v>204987.99</v>
      </c>
      <c r="E25" s="83">
        <v>227198.35</v>
      </c>
      <c r="F25" s="83">
        <v>230518.35</v>
      </c>
      <c r="G25" s="83">
        <v>230518.35</v>
      </c>
    </row>
    <row r="26" spans="1:7" x14ac:dyDescent="0.25">
      <c r="A26" s="56">
        <v>34</v>
      </c>
      <c r="B26" s="89" t="s">
        <v>70</v>
      </c>
      <c r="C26" s="92">
        <v>2097.98</v>
      </c>
      <c r="D26" s="92">
        <v>2317.8000000000002</v>
      </c>
      <c r="E26" s="83">
        <v>2012.02</v>
      </c>
      <c r="F26" s="83">
        <v>2012.02</v>
      </c>
      <c r="G26" s="83">
        <v>2012.02</v>
      </c>
    </row>
    <row r="27" spans="1:7" ht="24" x14ac:dyDescent="0.25">
      <c r="A27" s="56">
        <v>37</v>
      </c>
      <c r="B27" s="90" t="s">
        <v>71</v>
      </c>
      <c r="C27" s="92">
        <v>0</v>
      </c>
      <c r="D27" s="92">
        <v>999</v>
      </c>
      <c r="E27" s="83">
        <v>11159.56</v>
      </c>
      <c r="F27" s="83">
        <v>11159.56</v>
      </c>
      <c r="G27" s="83">
        <v>11159.56</v>
      </c>
    </row>
    <row r="28" spans="1:7" x14ac:dyDescent="0.25">
      <c r="A28" s="56">
        <v>38</v>
      </c>
      <c r="B28" s="78" t="s">
        <v>73</v>
      </c>
      <c r="C28" s="92">
        <v>3163.77</v>
      </c>
      <c r="D28" s="92">
        <v>0</v>
      </c>
      <c r="E28" s="83">
        <v>1250</v>
      </c>
      <c r="F28" s="83">
        <v>1250</v>
      </c>
      <c r="G28" s="83">
        <v>1250</v>
      </c>
    </row>
    <row r="29" spans="1:7" x14ac:dyDescent="0.25">
      <c r="A29" s="56" t="s">
        <v>33</v>
      </c>
      <c r="B29" s="48"/>
      <c r="C29" s="93"/>
      <c r="D29" s="93"/>
      <c r="E29" s="83"/>
      <c r="F29" s="83"/>
      <c r="G29" s="83"/>
    </row>
    <row r="30" spans="1:7" x14ac:dyDescent="0.25">
      <c r="A30" s="49">
        <v>4</v>
      </c>
      <c r="B30" s="50" t="s">
        <v>40</v>
      </c>
      <c r="C30" s="84">
        <f>C31+C32</f>
        <v>2970.42</v>
      </c>
      <c r="D30" s="84">
        <f>D31+D32</f>
        <v>5700</v>
      </c>
      <c r="E30" s="84">
        <f>E31+E32</f>
        <v>10700</v>
      </c>
      <c r="F30" s="84">
        <f>F31+F32</f>
        <v>10700</v>
      </c>
      <c r="G30" s="84">
        <f>G31+G32</f>
        <v>10700</v>
      </c>
    </row>
    <row r="31" spans="1:7" x14ac:dyDescent="0.25">
      <c r="A31" s="55">
        <v>41</v>
      </c>
      <c r="B31" s="51" t="s">
        <v>41</v>
      </c>
      <c r="C31" s="85">
        <v>0</v>
      </c>
      <c r="D31" s="85">
        <v>0</v>
      </c>
      <c r="E31" s="83">
        <v>0</v>
      </c>
      <c r="F31" s="83">
        <v>0</v>
      </c>
      <c r="G31" s="83">
        <v>0</v>
      </c>
    </row>
    <row r="32" spans="1:7" x14ac:dyDescent="0.25">
      <c r="A32" s="55">
        <v>42</v>
      </c>
      <c r="B32" s="81" t="s">
        <v>72</v>
      </c>
      <c r="C32" s="85">
        <v>2970.42</v>
      </c>
      <c r="D32" s="85">
        <v>5700</v>
      </c>
      <c r="E32" s="83">
        <v>10700</v>
      </c>
      <c r="F32" s="83">
        <v>10700</v>
      </c>
      <c r="G32" s="83">
        <v>10700</v>
      </c>
    </row>
    <row r="33" spans="1:8" x14ac:dyDescent="0.25">
      <c r="A33" s="55"/>
      <c r="B33" s="51"/>
      <c r="C33" s="85"/>
      <c r="D33" s="85"/>
      <c r="E33" s="83"/>
      <c r="F33" s="83"/>
      <c r="G33" s="91"/>
    </row>
    <row r="34" spans="1:8" x14ac:dyDescent="0.25">
      <c r="A34" s="55" t="s">
        <v>33</v>
      </c>
      <c r="B34" s="48"/>
      <c r="C34" s="48"/>
      <c r="D34" s="48"/>
      <c r="E34" s="42"/>
      <c r="F34" s="42"/>
      <c r="G34" s="52"/>
    </row>
    <row r="37" spans="1:8" ht="15.6" customHeight="1" x14ac:dyDescent="0.25">
      <c r="A37" s="141" t="s">
        <v>42</v>
      </c>
      <c r="B37" s="141"/>
      <c r="C37" s="141"/>
      <c r="D37" s="141"/>
      <c r="E37" s="141"/>
      <c r="F37" s="141"/>
      <c r="G37" s="141"/>
    </row>
    <row r="38" spans="1:8" ht="18.75" x14ac:dyDescent="0.25">
      <c r="A38" s="31"/>
      <c r="B38" s="31"/>
      <c r="C38" s="31"/>
      <c r="D38" s="31"/>
      <c r="E38" s="31"/>
      <c r="F38" s="31"/>
      <c r="G38" s="31"/>
      <c r="H38" s="31"/>
    </row>
    <row r="39" spans="1:8" ht="25.5" x14ac:dyDescent="0.25">
      <c r="A39" s="36" t="s">
        <v>45</v>
      </c>
      <c r="B39" s="37" t="s">
        <v>22</v>
      </c>
      <c r="C39" s="38" t="s">
        <v>87</v>
      </c>
      <c r="D39" s="38" t="s">
        <v>86</v>
      </c>
      <c r="E39" s="36" t="s">
        <v>83</v>
      </c>
      <c r="F39" s="36" t="s">
        <v>84</v>
      </c>
      <c r="G39" s="36" t="s">
        <v>85</v>
      </c>
    </row>
    <row r="40" spans="1:8" s="40" customFormat="1" ht="11.25" x14ac:dyDescent="0.2">
      <c r="A40" s="39">
        <v>1</v>
      </c>
      <c r="B40" s="39">
        <v>2</v>
      </c>
      <c r="C40" s="39">
        <v>3</v>
      </c>
      <c r="D40" s="39">
        <v>4</v>
      </c>
      <c r="E40" s="39">
        <v>5</v>
      </c>
      <c r="F40" s="39">
        <v>6</v>
      </c>
      <c r="G40" s="39">
        <v>7</v>
      </c>
    </row>
    <row r="41" spans="1:8" x14ac:dyDescent="0.25">
      <c r="A41" s="41"/>
      <c r="B41" s="41" t="s">
        <v>29</v>
      </c>
      <c r="C41" s="84">
        <f>C42+C48+C50+C52+C56</f>
        <v>1316813.77</v>
      </c>
      <c r="D41" s="84">
        <f>D42+D48+D50+D52+D56</f>
        <v>1596864.79</v>
      </c>
      <c r="E41" s="84">
        <f>E42+E48+E50+E52+E56</f>
        <v>1655519.9300000002</v>
      </c>
      <c r="F41" s="84">
        <f>F42+F48+F50+F52+F56</f>
        <v>1658839.9300000002</v>
      </c>
      <c r="G41" s="84">
        <f>G42+G48+G50+G52+G56</f>
        <v>1658839.9300000002</v>
      </c>
    </row>
    <row r="42" spans="1:8" x14ac:dyDescent="0.25">
      <c r="A42" s="41">
        <v>1</v>
      </c>
      <c r="B42" s="41" t="s">
        <v>46</v>
      </c>
      <c r="C42" s="84">
        <f>C43+C44+C45+C46</f>
        <v>1234885.01</v>
      </c>
      <c r="D42" s="84">
        <f>D43+D44+D45+D46</f>
        <v>1501564.79</v>
      </c>
      <c r="E42" s="84">
        <f>E43+E44+E45+E46</f>
        <v>1531085.08</v>
      </c>
      <c r="F42" s="84">
        <f>F43+F44+F45+F46</f>
        <v>1534405.08</v>
      </c>
      <c r="G42" s="84">
        <f>G43+G44+G45+G46</f>
        <v>1534405.08</v>
      </c>
    </row>
    <row r="43" spans="1:8" x14ac:dyDescent="0.25">
      <c r="A43" s="55">
        <v>11</v>
      </c>
      <c r="B43" s="43" t="s">
        <v>46</v>
      </c>
      <c r="C43" s="85">
        <v>24588.23</v>
      </c>
      <c r="D43" s="85">
        <v>11746.99</v>
      </c>
      <c r="E43" s="85">
        <v>29003.06</v>
      </c>
      <c r="F43" s="83">
        <v>32323.06</v>
      </c>
      <c r="G43" s="83">
        <v>32323.06</v>
      </c>
    </row>
    <row r="44" spans="1:8" x14ac:dyDescent="0.25">
      <c r="A44" s="59">
        <v>13</v>
      </c>
      <c r="B44" s="43" t="s">
        <v>74</v>
      </c>
      <c r="C44" s="85">
        <v>98046.95</v>
      </c>
      <c r="D44" s="85">
        <v>111707.8</v>
      </c>
      <c r="E44" s="85">
        <v>111382.02</v>
      </c>
      <c r="F44" s="83">
        <v>111382.02</v>
      </c>
      <c r="G44" s="83">
        <v>111382.02</v>
      </c>
    </row>
    <row r="45" spans="1:8" x14ac:dyDescent="0.25">
      <c r="A45" s="59" t="s">
        <v>75</v>
      </c>
      <c r="B45" s="43" t="s">
        <v>76</v>
      </c>
      <c r="C45" s="85">
        <v>1111066.8500000001</v>
      </c>
      <c r="D45" s="85">
        <v>1378110</v>
      </c>
      <c r="E45" s="85">
        <v>1390700</v>
      </c>
      <c r="F45" s="83">
        <v>1390700</v>
      </c>
      <c r="G45" s="83">
        <v>1390700</v>
      </c>
    </row>
    <row r="46" spans="1:8" ht="25.5" x14ac:dyDescent="0.25">
      <c r="A46" s="59" t="s">
        <v>77</v>
      </c>
      <c r="B46" s="43" t="s">
        <v>78</v>
      </c>
      <c r="C46" s="85">
        <v>1182.98</v>
      </c>
      <c r="D46" s="85"/>
      <c r="E46" s="85">
        <v>0</v>
      </c>
      <c r="F46" s="83">
        <v>0</v>
      </c>
      <c r="G46" s="83">
        <v>0</v>
      </c>
    </row>
    <row r="47" spans="1:8" x14ac:dyDescent="0.25">
      <c r="A47" s="56" t="s">
        <v>33</v>
      </c>
      <c r="B47" s="43"/>
      <c r="C47" s="43"/>
      <c r="D47" s="43"/>
      <c r="E47" s="42"/>
      <c r="F47" s="42"/>
      <c r="G47" s="42"/>
    </row>
    <row r="48" spans="1:8" x14ac:dyDescent="0.25">
      <c r="A48" s="45">
        <v>3</v>
      </c>
      <c r="B48" s="41" t="s">
        <v>62</v>
      </c>
      <c r="C48" s="84">
        <f>C49</f>
        <v>59740.76</v>
      </c>
      <c r="D48" s="84">
        <f>D49</f>
        <v>60000</v>
      </c>
      <c r="E48" s="84">
        <f>E49</f>
        <v>65000</v>
      </c>
      <c r="F48" s="84">
        <f>F49</f>
        <v>65000</v>
      </c>
      <c r="G48" s="84">
        <f>G49</f>
        <v>65000</v>
      </c>
    </row>
    <row r="49" spans="1:7" x14ac:dyDescent="0.25">
      <c r="A49" s="56">
        <v>31</v>
      </c>
      <c r="B49" s="46" t="s">
        <v>47</v>
      </c>
      <c r="C49" s="86">
        <v>59740.76</v>
      </c>
      <c r="D49" s="86">
        <v>60000</v>
      </c>
      <c r="E49" s="86">
        <v>65000</v>
      </c>
      <c r="F49" s="83">
        <v>65000</v>
      </c>
      <c r="G49" s="83">
        <v>65000</v>
      </c>
    </row>
    <row r="50" spans="1:7" x14ac:dyDescent="0.25">
      <c r="A50" s="45">
        <v>4</v>
      </c>
      <c r="B50" s="41" t="s">
        <v>63</v>
      </c>
      <c r="C50" s="84">
        <f>C51</f>
        <v>16514.849999999999</v>
      </c>
      <c r="D50" s="84">
        <f>D51</f>
        <v>16300</v>
      </c>
      <c r="E50" s="84">
        <f>E51</f>
        <v>16950</v>
      </c>
      <c r="F50" s="84">
        <f>F51</f>
        <v>16950</v>
      </c>
      <c r="G50" s="84">
        <f>G51</f>
        <v>16950</v>
      </c>
    </row>
    <row r="51" spans="1:7" x14ac:dyDescent="0.25">
      <c r="A51" s="56">
        <v>43</v>
      </c>
      <c r="B51" s="46" t="s">
        <v>61</v>
      </c>
      <c r="C51" s="86">
        <v>16514.849999999999</v>
      </c>
      <c r="D51" s="86">
        <v>16300</v>
      </c>
      <c r="E51" s="86">
        <v>16950</v>
      </c>
      <c r="F51" s="83">
        <v>16950</v>
      </c>
      <c r="G51" s="83">
        <v>16950</v>
      </c>
    </row>
    <row r="52" spans="1:7" x14ac:dyDescent="0.25">
      <c r="A52" s="45">
        <v>5</v>
      </c>
      <c r="B52" s="94" t="s">
        <v>79</v>
      </c>
      <c r="C52" s="95">
        <f>C53+C54</f>
        <v>3699.15</v>
      </c>
      <c r="D52" s="95">
        <f>D53+D54</f>
        <v>18000</v>
      </c>
      <c r="E52" s="95">
        <f>E53+E54+E55</f>
        <v>33484.85</v>
      </c>
      <c r="F52" s="95">
        <f>F53+F54+F55</f>
        <v>33484.85</v>
      </c>
      <c r="G52" s="95">
        <f>G53+G54+G55</f>
        <v>33484.85</v>
      </c>
    </row>
    <row r="53" spans="1:7" x14ac:dyDescent="0.25">
      <c r="A53" s="56">
        <v>53</v>
      </c>
      <c r="B53" s="46" t="s">
        <v>79</v>
      </c>
      <c r="C53" s="86">
        <v>100</v>
      </c>
      <c r="D53" s="86">
        <v>13000</v>
      </c>
      <c r="E53" s="86">
        <v>16200</v>
      </c>
      <c r="F53" s="83">
        <v>16200</v>
      </c>
      <c r="G53" s="83">
        <v>16200</v>
      </c>
    </row>
    <row r="54" spans="1:7" x14ac:dyDescent="0.25">
      <c r="A54" s="56">
        <v>54</v>
      </c>
      <c r="B54" s="46" t="s">
        <v>80</v>
      </c>
      <c r="C54" s="86">
        <v>3599.15</v>
      </c>
      <c r="D54" s="86">
        <v>5000</v>
      </c>
      <c r="E54" s="86">
        <v>14150</v>
      </c>
      <c r="F54" s="83">
        <v>14150</v>
      </c>
      <c r="G54" s="83">
        <v>14150</v>
      </c>
    </row>
    <row r="55" spans="1:7" x14ac:dyDescent="0.25">
      <c r="A55" s="56">
        <v>57</v>
      </c>
      <c r="B55" s="46" t="s">
        <v>180</v>
      </c>
      <c r="C55" s="86"/>
      <c r="D55" s="86"/>
      <c r="E55" s="86">
        <v>3134.85</v>
      </c>
      <c r="F55" s="83">
        <v>3134.85</v>
      </c>
      <c r="G55" s="83">
        <v>3134.85</v>
      </c>
    </row>
    <row r="56" spans="1:7" x14ac:dyDescent="0.25">
      <c r="A56" s="45">
        <v>6</v>
      </c>
      <c r="B56" s="94" t="s">
        <v>81</v>
      </c>
      <c r="C56" s="95">
        <f>C57</f>
        <v>1974</v>
      </c>
      <c r="D56" s="95">
        <f>D57</f>
        <v>1000</v>
      </c>
      <c r="E56" s="95">
        <f>E57</f>
        <v>9000</v>
      </c>
      <c r="F56" s="95">
        <f>F57</f>
        <v>9000</v>
      </c>
      <c r="G56" s="95">
        <f>G57</f>
        <v>9000</v>
      </c>
    </row>
    <row r="57" spans="1:7" x14ac:dyDescent="0.25">
      <c r="A57" s="96">
        <v>62</v>
      </c>
      <c r="B57" s="46" t="s">
        <v>81</v>
      </c>
      <c r="C57" s="86">
        <v>1974</v>
      </c>
      <c r="D57" s="86">
        <v>1000</v>
      </c>
      <c r="E57" s="86">
        <v>9000</v>
      </c>
      <c r="F57" s="83">
        <v>9000</v>
      </c>
      <c r="G57" s="83">
        <v>9000</v>
      </c>
    </row>
    <row r="58" spans="1:7" x14ac:dyDescent="0.25">
      <c r="A58" s="56" t="s">
        <v>33</v>
      </c>
      <c r="B58" s="47"/>
      <c r="C58" s="47"/>
      <c r="D58" s="47"/>
      <c r="E58" s="42"/>
      <c r="F58" s="42"/>
      <c r="G58" s="42"/>
    </row>
    <row r="60" spans="1:7" ht="25.5" x14ac:dyDescent="0.25">
      <c r="A60" s="36" t="s">
        <v>45</v>
      </c>
      <c r="B60" s="37" t="s">
        <v>22</v>
      </c>
      <c r="C60" s="38" t="s">
        <v>87</v>
      </c>
      <c r="D60" s="38" t="s">
        <v>86</v>
      </c>
      <c r="E60" s="36" t="s">
        <v>83</v>
      </c>
      <c r="F60" s="36" t="s">
        <v>84</v>
      </c>
      <c r="G60" s="36" t="s">
        <v>85</v>
      </c>
    </row>
    <row r="61" spans="1:7" s="40" customFormat="1" ht="11.25" x14ac:dyDescent="0.2">
      <c r="A61" s="39">
        <v>1</v>
      </c>
      <c r="B61" s="39">
        <v>2</v>
      </c>
      <c r="C61" s="39">
        <v>3</v>
      </c>
      <c r="D61" s="39">
        <v>4</v>
      </c>
      <c r="E61" s="39">
        <v>5</v>
      </c>
      <c r="F61" s="39">
        <v>6</v>
      </c>
      <c r="G61" s="39">
        <v>7</v>
      </c>
    </row>
    <row r="62" spans="1:7" x14ac:dyDescent="0.25">
      <c r="A62" s="41"/>
      <c r="B62" s="41" t="s">
        <v>36</v>
      </c>
      <c r="C62" s="84">
        <f>C63+C71+C76+C80+C83+C86</f>
        <v>1317749.5299999998</v>
      </c>
      <c r="D62" s="84">
        <f>D63+D71+D76+D80+D83+D86</f>
        <v>1596864.79</v>
      </c>
      <c r="E62" s="84">
        <f>E63+E71+E76+E80+E83+E86</f>
        <v>1655519.9300000002</v>
      </c>
      <c r="F62" s="84">
        <f>F63+F71+F76+F80+F83+F86</f>
        <v>1658839.9300000002</v>
      </c>
      <c r="G62" s="84">
        <f>G63+G71+G76+G80+G83+G86</f>
        <v>1658839.9300000002</v>
      </c>
    </row>
    <row r="63" spans="1:7" x14ac:dyDescent="0.25">
      <c r="A63" s="41">
        <v>3</v>
      </c>
      <c r="B63" s="41" t="s">
        <v>43</v>
      </c>
      <c r="C63" s="84">
        <f>C64+C65+C66+C68+C69</f>
        <v>1235975.5599999998</v>
      </c>
      <c r="D63" s="84">
        <f>D64+D65+D66+D67+D68+D69</f>
        <v>1501564.79</v>
      </c>
      <c r="E63" s="84">
        <f>E64+E65+E66+E67+E68+E69</f>
        <v>1531085.08</v>
      </c>
      <c r="F63" s="84">
        <f>F64+F65+F66+F67+F68+F69</f>
        <v>1534405.08</v>
      </c>
      <c r="G63" s="84">
        <f>G64+G65+G66+G67+G68+G69</f>
        <v>1534405.08</v>
      </c>
    </row>
    <row r="64" spans="1:7" x14ac:dyDescent="0.25">
      <c r="A64" s="55">
        <v>31</v>
      </c>
      <c r="B64" s="43" t="s">
        <v>38</v>
      </c>
      <c r="C64" s="85">
        <v>1107034.47</v>
      </c>
      <c r="D64" s="85">
        <v>1369310</v>
      </c>
      <c r="E64" s="85">
        <v>1381000</v>
      </c>
      <c r="F64" s="83">
        <v>1381000</v>
      </c>
      <c r="G64" s="83">
        <v>1381000</v>
      </c>
    </row>
    <row r="65" spans="1:7" x14ac:dyDescent="0.25">
      <c r="A65" s="55">
        <v>32</v>
      </c>
      <c r="B65" s="44" t="s">
        <v>39</v>
      </c>
      <c r="C65" s="85">
        <v>126270.65</v>
      </c>
      <c r="D65" s="85">
        <v>129437.99</v>
      </c>
      <c r="E65" s="85">
        <v>132363.5</v>
      </c>
      <c r="F65" s="83">
        <v>135683.5</v>
      </c>
      <c r="G65" s="83">
        <v>135683.5</v>
      </c>
    </row>
    <row r="66" spans="1:7" x14ac:dyDescent="0.25">
      <c r="A66" s="55">
        <v>34</v>
      </c>
      <c r="B66" s="89" t="s">
        <v>70</v>
      </c>
      <c r="C66" s="85">
        <v>889.42</v>
      </c>
      <c r="D66" s="85">
        <v>1117.8</v>
      </c>
      <c r="E66" s="85">
        <v>1112.02</v>
      </c>
      <c r="F66" s="83">
        <v>1112.02</v>
      </c>
      <c r="G66" s="83">
        <v>1112.02</v>
      </c>
    </row>
    <row r="67" spans="1:7" ht="24" x14ac:dyDescent="0.25">
      <c r="A67" s="55">
        <v>37</v>
      </c>
      <c r="B67" s="90" t="s">
        <v>71</v>
      </c>
      <c r="C67" s="85">
        <v>0</v>
      </c>
      <c r="D67" s="85">
        <v>999</v>
      </c>
      <c r="E67" s="85">
        <v>11159.56</v>
      </c>
      <c r="F67" s="83">
        <v>11159.56</v>
      </c>
      <c r="G67" s="83">
        <v>11159.56</v>
      </c>
    </row>
    <row r="68" spans="1:7" x14ac:dyDescent="0.25">
      <c r="A68" s="55">
        <v>38</v>
      </c>
      <c r="B68" s="80" t="s">
        <v>73</v>
      </c>
      <c r="C68" s="85">
        <v>1183.02</v>
      </c>
      <c r="D68" s="85">
        <v>0</v>
      </c>
      <c r="E68" s="85">
        <v>1250</v>
      </c>
      <c r="F68" s="83">
        <v>1250</v>
      </c>
      <c r="G68" s="83">
        <v>1250</v>
      </c>
    </row>
    <row r="69" spans="1:7" x14ac:dyDescent="0.25">
      <c r="A69" s="55">
        <v>42</v>
      </c>
      <c r="B69" s="97" t="s">
        <v>72</v>
      </c>
      <c r="C69" s="85">
        <v>598</v>
      </c>
      <c r="D69" s="85">
        <v>700</v>
      </c>
      <c r="E69" s="85">
        <v>4200</v>
      </c>
      <c r="F69" s="83">
        <v>4200</v>
      </c>
      <c r="G69" s="83">
        <v>4200</v>
      </c>
    </row>
    <row r="70" spans="1:7" x14ac:dyDescent="0.25">
      <c r="A70" s="56"/>
      <c r="B70" s="48"/>
      <c r="C70" s="48"/>
      <c r="D70" s="48"/>
      <c r="E70" s="42"/>
      <c r="F70" s="42"/>
      <c r="G70" s="42"/>
    </row>
    <row r="71" spans="1:7" x14ac:dyDescent="0.25">
      <c r="A71" s="45">
        <v>3</v>
      </c>
      <c r="B71" s="41" t="s">
        <v>62</v>
      </c>
      <c r="C71" s="84">
        <f>C72+C73+C74+C75</f>
        <v>59685.969999999994</v>
      </c>
      <c r="D71" s="84">
        <f>D72+D73+D74+D75</f>
        <v>60000</v>
      </c>
      <c r="E71" s="84">
        <f>E72+E73+E74+E75</f>
        <v>65000</v>
      </c>
      <c r="F71" s="84">
        <f>F72+F73+F74+F75</f>
        <v>65000</v>
      </c>
      <c r="G71" s="84">
        <f>G72+G73+G74+G75</f>
        <v>65000</v>
      </c>
    </row>
    <row r="72" spans="1:7" x14ac:dyDescent="0.25">
      <c r="A72" s="96">
        <v>31</v>
      </c>
      <c r="B72" s="43" t="s">
        <v>38</v>
      </c>
      <c r="C72" s="85">
        <v>14501.86</v>
      </c>
      <c r="D72" s="85">
        <v>12850</v>
      </c>
      <c r="E72" s="85">
        <v>12850</v>
      </c>
      <c r="F72" s="83">
        <v>12850</v>
      </c>
      <c r="G72" s="83">
        <v>12850</v>
      </c>
    </row>
    <row r="73" spans="1:7" x14ac:dyDescent="0.25">
      <c r="A73" s="96">
        <v>32</v>
      </c>
      <c r="B73" s="44" t="s">
        <v>39</v>
      </c>
      <c r="C73" s="85">
        <v>41603.129999999997</v>
      </c>
      <c r="D73" s="85">
        <v>41250</v>
      </c>
      <c r="E73" s="85">
        <v>44750</v>
      </c>
      <c r="F73" s="83">
        <v>44750</v>
      </c>
      <c r="G73" s="83">
        <v>44750</v>
      </c>
    </row>
    <row r="74" spans="1:7" x14ac:dyDescent="0.25">
      <c r="A74" s="96">
        <v>34</v>
      </c>
      <c r="B74" s="89" t="s">
        <v>70</v>
      </c>
      <c r="C74" s="85">
        <v>1208.56</v>
      </c>
      <c r="D74" s="85">
        <v>900</v>
      </c>
      <c r="E74" s="85">
        <v>900</v>
      </c>
      <c r="F74" s="83">
        <v>900</v>
      </c>
      <c r="G74" s="83">
        <v>900</v>
      </c>
    </row>
    <row r="75" spans="1:7" x14ac:dyDescent="0.25">
      <c r="A75" s="56">
        <v>42</v>
      </c>
      <c r="B75" s="81" t="s">
        <v>72</v>
      </c>
      <c r="C75" s="86">
        <v>2372.42</v>
      </c>
      <c r="D75" s="86">
        <v>5000</v>
      </c>
      <c r="E75" s="86">
        <v>6500</v>
      </c>
      <c r="F75" s="83">
        <v>6500</v>
      </c>
      <c r="G75" s="83">
        <v>6500</v>
      </c>
    </row>
    <row r="76" spans="1:7" x14ac:dyDescent="0.25">
      <c r="A76" s="45">
        <v>4</v>
      </c>
      <c r="B76" s="41" t="s">
        <v>63</v>
      </c>
      <c r="C76" s="84">
        <f>C77+C78</f>
        <v>16514.850000000002</v>
      </c>
      <c r="D76" s="84">
        <f>D77+D78+D79</f>
        <v>16300</v>
      </c>
      <c r="E76" s="84">
        <f>E77+E78</f>
        <v>16950</v>
      </c>
      <c r="F76" s="84">
        <f>F77+F78</f>
        <v>16950</v>
      </c>
      <c r="G76" s="84">
        <f>G77+G78</f>
        <v>16950</v>
      </c>
    </row>
    <row r="77" spans="1:7" x14ac:dyDescent="0.25">
      <c r="A77" s="56">
        <v>31</v>
      </c>
      <c r="B77" s="43" t="s">
        <v>38</v>
      </c>
      <c r="C77" s="86">
        <v>436.32</v>
      </c>
      <c r="D77" s="86">
        <v>500</v>
      </c>
      <c r="E77" s="86">
        <v>0</v>
      </c>
      <c r="F77" s="83">
        <v>0</v>
      </c>
      <c r="G77" s="83">
        <v>0</v>
      </c>
    </row>
    <row r="78" spans="1:7" x14ac:dyDescent="0.25">
      <c r="A78" s="56">
        <v>32</v>
      </c>
      <c r="B78" s="44" t="s">
        <v>39</v>
      </c>
      <c r="C78" s="86">
        <v>16078.53</v>
      </c>
      <c r="D78" s="86">
        <v>15500</v>
      </c>
      <c r="E78" s="86">
        <v>16950</v>
      </c>
      <c r="F78" s="83">
        <v>16950</v>
      </c>
      <c r="G78" s="83">
        <v>16950</v>
      </c>
    </row>
    <row r="79" spans="1:7" x14ac:dyDescent="0.25">
      <c r="A79" s="56">
        <v>38</v>
      </c>
      <c r="B79" s="80" t="s">
        <v>73</v>
      </c>
      <c r="C79" s="86">
        <v>0</v>
      </c>
      <c r="D79" s="86">
        <v>300</v>
      </c>
      <c r="E79" s="86">
        <v>0</v>
      </c>
      <c r="F79" s="83">
        <v>0</v>
      </c>
      <c r="G79" s="83">
        <v>0</v>
      </c>
    </row>
    <row r="80" spans="1:7" x14ac:dyDescent="0.25">
      <c r="A80" s="45">
        <v>5</v>
      </c>
      <c r="B80" s="41" t="s">
        <v>79</v>
      </c>
      <c r="C80" s="95">
        <f>C81+C82</f>
        <v>0</v>
      </c>
      <c r="D80" s="95">
        <f>D81+D82</f>
        <v>13000</v>
      </c>
      <c r="E80" s="95">
        <f>E81+E82</f>
        <v>19334.849999999999</v>
      </c>
      <c r="F80" s="95">
        <f>F81+F82</f>
        <v>19334.849999999999</v>
      </c>
      <c r="G80" s="95">
        <f>G81+G82</f>
        <v>19334.849999999999</v>
      </c>
    </row>
    <row r="81" spans="1:7" x14ac:dyDescent="0.25">
      <c r="A81" s="96">
        <v>31</v>
      </c>
      <c r="B81" s="43" t="s">
        <v>38</v>
      </c>
      <c r="C81" s="86">
        <v>0</v>
      </c>
      <c r="D81" s="86">
        <v>200</v>
      </c>
      <c r="E81" s="86">
        <v>200</v>
      </c>
      <c r="F81" s="83">
        <v>200</v>
      </c>
      <c r="G81" s="83">
        <v>200</v>
      </c>
    </row>
    <row r="82" spans="1:7" x14ac:dyDescent="0.25">
      <c r="A82" s="56">
        <v>32</v>
      </c>
      <c r="B82" s="44" t="s">
        <v>39</v>
      </c>
      <c r="C82" s="86">
        <v>0</v>
      </c>
      <c r="D82" s="86">
        <v>12800</v>
      </c>
      <c r="E82" s="86">
        <v>19134.849999999999</v>
      </c>
      <c r="F82" s="83">
        <v>19134.849999999999</v>
      </c>
      <c r="G82" s="83">
        <v>19134.849999999999</v>
      </c>
    </row>
    <row r="83" spans="1:7" x14ac:dyDescent="0.25">
      <c r="A83" s="45"/>
      <c r="B83" s="41" t="s">
        <v>82</v>
      </c>
      <c r="C83" s="95">
        <f>C85</f>
        <v>3599.15</v>
      </c>
      <c r="D83" s="95">
        <f>D84+D85</f>
        <v>5000</v>
      </c>
      <c r="E83" s="95">
        <f>E84+E85</f>
        <v>14150</v>
      </c>
      <c r="F83" s="95">
        <f>F84+F85</f>
        <v>14150</v>
      </c>
      <c r="G83" s="95">
        <f>G84+G85</f>
        <v>14150</v>
      </c>
    </row>
    <row r="84" spans="1:7" x14ac:dyDescent="0.25">
      <c r="A84" s="96">
        <v>31</v>
      </c>
      <c r="B84" s="43" t="s">
        <v>38</v>
      </c>
      <c r="C84" s="95">
        <v>0</v>
      </c>
      <c r="D84" s="86">
        <v>0</v>
      </c>
      <c r="E84" s="86">
        <v>9150</v>
      </c>
      <c r="F84" s="83">
        <v>9150</v>
      </c>
      <c r="G84" s="83">
        <v>9150</v>
      </c>
    </row>
    <row r="85" spans="1:7" x14ac:dyDescent="0.25">
      <c r="A85" s="56">
        <v>32</v>
      </c>
      <c r="B85" s="44" t="s">
        <v>39</v>
      </c>
      <c r="C85" s="86">
        <v>3599.15</v>
      </c>
      <c r="D85" s="86">
        <v>5000</v>
      </c>
      <c r="E85" s="86">
        <v>5000</v>
      </c>
      <c r="F85" s="83">
        <v>5000</v>
      </c>
      <c r="G85" s="83">
        <v>5000</v>
      </c>
    </row>
    <row r="86" spans="1:7" x14ac:dyDescent="0.25">
      <c r="A86" s="45">
        <v>6</v>
      </c>
      <c r="B86" s="41" t="s">
        <v>81</v>
      </c>
      <c r="C86" s="95">
        <f>C87</f>
        <v>1974</v>
      </c>
      <c r="D86" s="95">
        <f>D87</f>
        <v>1000</v>
      </c>
      <c r="E86" s="95">
        <f>E87</f>
        <v>9000</v>
      </c>
      <c r="F86" s="95">
        <f>F87</f>
        <v>9000</v>
      </c>
      <c r="G86" s="95">
        <f>G87</f>
        <v>9000</v>
      </c>
    </row>
    <row r="87" spans="1:7" x14ac:dyDescent="0.25">
      <c r="A87" s="96">
        <v>32</v>
      </c>
      <c r="B87" s="44" t="s">
        <v>39</v>
      </c>
      <c r="C87" s="86">
        <v>1974</v>
      </c>
      <c r="D87" s="86">
        <v>1000</v>
      </c>
      <c r="E87" s="86">
        <v>9000</v>
      </c>
      <c r="F87" s="83">
        <v>9000</v>
      </c>
      <c r="G87" s="83">
        <v>9000</v>
      </c>
    </row>
    <row r="88" spans="1:7" x14ac:dyDescent="0.25">
      <c r="A88" s="56" t="s">
        <v>33</v>
      </c>
      <c r="B88" s="47"/>
      <c r="C88" s="47"/>
      <c r="D88" s="47"/>
      <c r="E88" s="42"/>
      <c r="F88" s="42"/>
      <c r="G88" s="42"/>
    </row>
    <row r="91" spans="1:7" ht="15.75" x14ac:dyDescent="0.25">
      <c r="B91" s="141" t="s">
        <v>48</v>
      </c>
      <c r="C91" s="141"/>
      <c r="D91" s="141"/>
      <c r="E91" s="141"/>
      <c r="F91" s="141"/>
      <c r="G91" s="141"/>
    </row>
    <row r="92" spans="1:7" ht="18.75" x14ac:dyDescent="0.25">
      <c r="B92" s="31"/>
      <c r="C92" s="31"/>
      <c r="D92" s="31"/>
      <c r="E92" s="31"/>
      <c r="F92" s="31"/>
      <c r="G92" s="31"/>
    </row>
    <row r="93" spans="1:7" ht="25.5" x14ac:dyDescent="0.25">
      <c r="A93" s="36" t="s">
        <v>45</v>
      </c>
      <c r="B93" s="37" t="s">
        <v>22</v>
      </c>
      <c r="C93" s="38" t="s">
        <v>87</v>
      </c>
      <c r="D93" s="38" t="s">
        <v>86</v>
      </c>
      <c r="E93" s="36" t="s">
        <v>83</v>
      </c>
      <c r="F93" s="36" t="s">
        <v>84</v>
      </c>
      <c r="G93" s="36" t="s">
        <v>85</v>
      </c>
    </row>
    <row r="94" spans="1:7" x14ac:dyDescent="0.25">
      <c r="A94" s="39">
        <v>1</v>
      </c>
      <c r="B94" s="39">
        <v>2</v>
      </c>
      <c r="C94" s="39">
        <v>3</v>
      </c>
      <c r="D94" s="39">
        <v>4</v>
      </c>
      <c r="E94" s="39">
        <v>5</v>
      </c>
      <c r="F94" s="39">
        <v>6</v>
      </c>
      <c r="G94" s="39">
        <v>7</v>
      </c>
    </row>
    <row r="95" spans="1:7" x14ac:dyDescent="0.25">
      <c r="A95" s="58"/>
      <c r="B95" s="41" t="s">
        <v>36</v>
      </c>
      <c r="C95" s="88">
        <f t="shared" ref="C95:D95" si="0">C96</f>
        <v>122635.18</v>
      </c>
      <c r="D95" s="88">
        <f t="shared" si="0"/>
        <v>123454.79000000001</v>
      </c>
      <c r="E95" s="88">
        <f>E96</f>
        <v>140385.08000000002</v>
      </c>
      <c r="F95" s="88">
        <f>F96</f>
        <v>143705.08000000002</v>
      </c>
      <c r="G95" s="88">
        <f>G96</f>
        <v>143705.08000000002</v>
      </c>
    </row>
    <row r="96" spans="1:7" x14ac:dyDescent="0.25">
      <c r="A96" s="58" t="s">
        <v>89</v>
      </c>
      <c r="B96" s="41" t="s">
        <v>88</v>
      </c>
      <c r="C96" s="88">
        <f t="shared" ref="C96:D96" si="1">C99+C97</f>
        <v>122635.18</v>
      </c>
      <c r="D96" s="88">
        <f t="shared" si="1"/>
        <v>123454.79000000001</v>
      </c>
      <c r="E96" s="88">
        <f>E99+E97</f>
        <v>140385.08000000002</v>
      </c>
      <c r="F96" s="88">
        <f>F99+F97</f>
        <v>143705.08000000002</v>
      </c>
      <c r="G96" s="88">
        <f>G99+G97</f>
        <v>143705.08000000002</v>
      </c>
    </row>
    <row r="97" spans="1:7" ht="25.5" x14ac:dyDescent="0.25">
      <c r="A97" s="59" t="s">
        <v>90</v>
      </c>
      <c r="B97" s="41" t="s">
        <v>91</v>
      </c>
      <c r="C97" s="88">
        <f t="shared" ref="C97:D97" si="2">C98</f>
        <v>98046.95</v>
      </c>
      <c r="D97" s="88">
        <f t="shared" si="2"/>
        <v>111707.8</v>
      </c>
      <c r="E97" s="88">
        <f>E98</f>
        <v>111382.02</v>
      </c>
      <c r="F97" s="88">
        <f>F98</f>
        <v>111382.02</v>
      </c>
      <c r="G97" s="88">
        <f>G98</f>
        <v>111382.02</v>
      </c>
    </row>
    <row r="98" spans="1:7" ht="25.5" x14ac:dyDescent="0.25">
      <c r="A98" s="60"/>
      <c r="B98" s="46" t="s">
        <v>92</v>
      </c>
      <c r="C98" s="85">
        <v>98046.95</v>
      </c>
      <c r="D98" s="85">
        <v>111707.8</v>
      </c>
      <c r="E98" s="83">
        <v>111382.02</v>
      </c>
      <c r="F98" s="83">
        <v>111382.02</v>
      </c>
      <c r="G98" s="42">
        <v>111382.02</v>
      </c>
    </row>
    <row r="99" spans="1:7" ht="25.5" x14ac:dyDescent="0.25">
      <c r="A99" s="60" t="s">
        <v>93</v>
      </c>
      <c r="B99" s="94" t="s">
        <v>94</v>
      </c>
      <c r="C99" s="88">
        <f>C100+C101+C102+C103+C104+C105+C106+C107+C108+C109+C110+C111</f>
        <v>24588.229999999996</v>
      </c>
      <c r="D99" s="88">
        <f t="shared" ref="D99" si="3">D100+D101+D102+D103+D104+D105+D106+D107+D108+D109+D110+D111</f>
        <v>11746.99</v>
      </c>
      <c r="E99" s="88">
        <f>E100+E101+E102+E103+E104+E105+E106+E107+E108+E109+E110+E111</f>
        <v>29003.059999999998</v>
      </c>
      <c r="F99" s="88">
        <f>F100+F101+F102+F103+F104+F105+F106+F107+F108+F109+F110+F111</f>
        <v>32323.059999999998</v>
      </c>
      <c r="G99" s="88">
        <f>G100+G101+G102+G103+G104+G105+G106+G107+G108+G109+G110+G111</f>
        <v>32323.059999999998</v>
      </c>
    </row>
    <row r="100" spans="1:7" ht="25.5" x14ac:dyDescent="0.25">
      <c r="A100" s="60"/>
      <c r="B100" s="46" t="s">
        <v>100</v>
      </c>
      <c r="C100" s="85">
        <v>1280.76</v>
      </c>
      <c r="D100" s="85">
        <v>1332.85</v>
      </c>
      <c r="E100" s="85">
        <v>1212.5</v>
      </c>
      <c r="F100" s="83">
        <v>1212.5</v>
      </c>
      <c r="G100" s="83">
        <v>1212.5</v>
      </c>
    </row>
    <row r="101" spans="1:7" x14ac:dyDescent="0.25">
      <c r="A101" s="60"/>
      <c r="B101" s="46" t="s">
        <v>95</v>
      </c>
      <c r="C101" s="85">
        <v>0</v>
      </c>
      <c r="D101" s="85">
        <v>0</v>
      </c>
      <c r="E101" s="85">
        <v>1106</v>
      </c>
      <c r="F101" s="83">
        <v>4426</v>
      </c>
      <c r="G101" s="83">
        <v>4426</v>
      </c>
    </row>
    <row r="102" spans="1:7" ht="25.5" x14ac:dyDescent="0.25">
      <c r="A102" s="60"/>
      <c r="B102" s="46" t="s">
        <v>96</v>
      </c>
      <c r="C102" s="85">
        <v>16666.490000000002</v>
      </c>
      <c r="D102" s="85">
        <v>1480</v>
      </c>
      <c r="E102" s="85">
        <v>3500</v>
      </c>
      <c r="F102" s="83">
        <v>3500</v>
      </c>
      <c r="G102" s="83">
        <v>3500</v>
      </c>
    </row>
    <row r="103" spans="1:7" ht="38.25" x14ac:dyDescent="0.25">
      <c r="A103" s="60"/>
      <c r="B103" s="46" t="s">
        <v>101</v>
      </c>
      <c r="C103" s="85">
        <v>0</v>
      </c>
      <c r="D103" s="85">
        <v>3450</v>
      </c>
      <c r="E103" s="85">
        <v>5000</v>
      </c>
      <c r="F103" s="83">
        <v>5000</v>
      </c>
      <c r="G103" s="83">
        <v>5000</v>
      </c>
    </row>
    <row r="104" spans="1:7" ht="25.5" x14ac:dyDescent="0.25">
      <c r="A104" s="60"/>
      <c r="B104" s="46" t="s">
        <v>102</v>
      </c>
      <c r="C104" s="85">
        <v>1273.5999999999999</v>
      </c>
      <c r="D104" s="85">
        <v>1500</v>
      </c>
      <c r="E104" s="85">
        <v>750</v>
      </c>
      <c r="F104" s="83">
        <v>750</v>
      </c>
      <c r="G104" s="83">
        <v>750</v>
      </c>
    </row>
    <row r="105" spans="1:7" ht="25.5" x14ac:dyDescent="0.25">
      <c r="A105" s="60"/>
      <c r="B105" s="46" t="s">
        <v>97</v>
      </c>
      <c r="C105" s="85">
        <v>875.82</v>
      </c>
      <c r="D105" s="85">
        <v>1200</v>
      </c>
      <c r="E105" s="85">
        <v>1500</v>
      </c>
      <c r="F105" s="83">
        <v>1500</v>
      </c>
      <c r="G105" s="83">
        <v>1500</v>
      </c>
    </row>
    <row r="106" spans="1:7" ht="25.5" x14ac:dyDescent="0.25">
      <c r="A106" s="60"/>
      <c r="B106" s="46" t="s">
        <v>98</v>
      </c>
      <c r="C106" s="85">
        <v>0</v>
      </c>
      <c r="D106" s="85">
        <v>0</v>
      </c>
      <c r="E106" s="85">
        <v>275</v>
      </c>
      <c r="F106" s="83">
        <v>275</v>
      </c>
      <c r="G106" s="83">
        <v>275</v>
      </c>
    </row>
    <row r="107" spans="1:7" ht="38.25" x14ac:dyDescent="0.25">
      <c r="A107" s="60"/>
      <c r="B107" s="46" t="s">
        <v>99</v>
      </c>
      <c r="C107" s="85">
        <v>0</v>
      </c>
      <c r="D107" s="85">
        <v>0</v>
      </c>
      <c r="E107" s="85">
        <v>10229.56</v>
      </c>
      <c r="F107" s="83">
        <v>10229.56</v>
      </c>
      <c r="G107" s="83">
        <v>10229.56</v>
      </c>
    </row>
    <row r="108" spans="1:7" ht="25.5" x14ac:dyDescent="0.25">
      <c r="A108" s="60"/>
      <c r="B108" s="46" t="s">
        <v>106</v>
      </c>
      <c r="C108" s="85">
        <v>2290.4899999999998</v>
      </c>
      <c r="D108" s="85">
        <v>1785.14</v>
      </c>
      <c r="E108" s="85">
        <v>1000</v>
      </c>
      <c r="F108" s="83">
        <v>1000</v>
      </c>
      <c r="G108" s="83">
        <v>1000</v>
      </c>
    </row>
    <row r="109" spans="1:7" ht="38.25" x14ac:dyDescent="0.25">
      <c r="A109" s="60"/>
      <c r="B109" s="46" t="s">
        <v>103</v>
      </c>
      <c r="C109" s="85">
        <v>0</v>
      </c>
      <c r="D109" s="85">
        <v>199</v>
      </c>
      <c r="E109" s="85">
        <v>180</v>
      </c>
      <c r="F109" s="83">
        <v>180</v>
      </c>
      <c r="G109" s="83">
        <v>180</v>
      </c>
    </row>
    <row r="110" spans="1:7" ht="38.25" x14ac:dyDescent="0.25">
      <c r="A110" s="60"/>
      <c r="B110" s="46" t="s">
        <v>104</v>
      </c>
      <c r="C110" s="85">
        <v>2201.0700000000002</v>
      </c>
      <c r="D110" s="85">
        <v>800</v>
      </c>
      <c r="E110" s="85">
        <v>750</v>
      </c>
      <c r="F110" s="83">
        <v>750</v>
      </c>
      <c r="G110" s="83">
        <v>750</v>
      </c>
    </row>
    <row r="111" spans="1:7" ht="25.5" x14ac:dyDescent="0.25">
      <c r="A111" s="60"/>
      <c r="B111" s="46" t="s">
        <v>105</v>
      </c>
      <c r="C111" s="85">
        <v>0</v>
      </c>
      <c r="D111" s="85">
        <v>0</v>
      </c>
      <c r="E111" s="83">
        <v>3500</v>
      </c>
      <c r="F111" s="83">
        <v>3500</v>
      </c>
      <c r="G111" s="83">
        <v>3500</v>
      </c>
    </row>
    <row r="112" spans="1:7" x14ac:dyDescent="0.25">
      <c r="A112" s="60"/>
      <c r="B112" s="48"/>
      <c r="C112" s="48"/>
      <c r="D112" s="48"/>
      <c r="E112" s="42"/>
      <c r="F112" s="42"/>
      <c r="G112" s="42"/>
    </row>
    <row r="113" spans="1:7" x14ac:dyDescent="0.25">
      <c r="A113" s="61"/>
      <c r="B113" s="41"/>
      <c r="C113" s="43"/>
      <c r="D113" s="43"/>
      <c r="E113" s="42"/>
      <c r="F113" s="42"/>
      <c r="G113" s="42"/>
    </row>
    <row r="114" spans="1:7" x14ac:dyDescent="0.25">
      <c r="A114" s="60"/>
      <c r="B114" s="46"/>
      <c r="C114" s="46"/>
      <c r="D114" s="46"/>
      <c r="E114" s="42"/>
      <c r="F114" s="42"/>
      <c r="G114" s="42"/>
    </row>
    <row r="115" spans="1:7" x14ac:dyDescent="0.25">
      <c r="A115" s="60" t="s">
        <v>33</v>
      </c>
      <c r="B115" s="48"/>
      <c r="C115" s="48"/>
      <c r="D115" s="48"/>
      <c r="E115" s="42"/>
      <c r="F115" s="42"/>
      <c r="G115" s="42"/>
    </row>
  </sheetData>
  <protectedRanges>
    <protectedRange algorithmName="SHA-512" hashValue="R8frfBQ/MhInQYm+jLEgMwgPwCkrGPIUaxyIFLRSCn/+fIsUU6bmJDax/r7gTh2PEAEvgODYwg0rRRjqSM/oww==" saltValue="tbZzHO5lCNHCDH5y3XGZag==" spinCount="100000" sqref="B12" name="Range1"/>
    <protectedRange algorithmName="SHA-512" hashValue="R8frfBQ/MhInQYm+jLEgMwgPwCkrGPIUaxyIFLRSCn/+fIsUU6bmJDax/r7gTh2PEAEvgODYwg0rRRjqSM/oww==" saltValue="tbZzHO5lCNHCDH5y3XGZag==" spinCount="100000" sqref="B11" name="Range1_1"/>
    <protectedRange algorithmName="SHA-512" hashValue="R8frfBQ/MhInQYm+jLEgMwgPwCkrGPIUaxyIFLRSCn/+fIsUU6bmJDax/r7gTh2PEAEvgODYwg0rRRjqSM/oww==" saltValue="tbZzHO5lCNHCDH5y3XGZag==" spinCount="100000" sqref="B14" name="Range1_2"/>
    <protectedRange algorithmName="SHA-512" hashValue="R8frfBQ/MhInQYm+jLEgMwgPwCkrGPIUaxyIFLRSCn/+fIsUU6bmJDax/r7gTh2PEAEvgODYwg0rRRjqSM/oww==" saltValue="tbZzHO5lCNHCDH5y3XGZag==" spinCount="100000" sqref="B26 B66 B74" name="Range1_3"/>
    <protectedRange algorithmName="SHA-512" hashValue="R8frfBQ/MhInQYm+jLEgMwgPwCkrGPIUaxyIFLRSCn/+fIsUU6bmJDax/r7gTh2PEAEvgODYwg0rRRjqSM/oww==" saltValue="tbZzHO5lCNHCDH5y3XGZag==" spinCount="100000" sqref="B27 B67" name="Range1_4"/>
    <protectedRange algorithmName="SHA-512" hashValue="R8frfBQ/MhInQYm+jLEgMwgPwCkrGPIUaxyIFLRSCn/+fIsUU6bmJDax/r7gTh2PEAEvgODYwg0rRRjqSM/oww==" saltValue="tbZzHO5lCNHCDH5y3XGZag==" spinCount="100000" sqref="B28 B68 B79" name="Range1_5"/>
    <protectedRange algorithmName="SHA-512" hashValue="R8frfBQ/MhInQYm+jLEgMwgPwCkrGPIUaxyIFLRSCn/+fIsUU6bmJDax/r7gTh2PEAEvgODYwg0rRRjqSM/oww==" saltValue="tbZzHO5lCNHCDH5y3XGZag==" spinCount="100000" sqref="B32 B69 B75" name="Range1_6"/>
  </protectedRanges>
  <mergeCells count="4">
    <mergeCell ref="B91:G91"/>
    <mergeCell ref="A2:G2"/>
    <mergeCell ref="A4:G4"/>
    <mergeCell ref="A37:G37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35" max="6" man="1"/>
    <brk id="8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opLeftCell="A16" workbookViewId="0"/>
  </sheetViews>
  <sheetFormatPr defaultColWidth="8.85546875" defaultRowHeight="15" x14ac:dyDescent="0.25"/>
  <cols>
    <col min="1" max="1" width="7.85546875" style="32" bestFit="1" customWidth="1"/>
    <col min="2" max="2" width="44.7109375" style="32" customWidth="1"/>
    <col min="3" max="4" width="19.5703125" style="32" customWidth="1"/>
    <col min="5" max="8" width="19.42578125" style="32" customWidth="1"/>
    <col min="9" max="10" width="25.28515625" style="32" customWidth="1"/>
    <col min="11" max="16384" width="8.85546875" style="32"/>
  </cols>
  <sheetData>
    <row r="1" spans="1:10" ht="18.75" x14ac:dyDescent="0.25">
      <c r="A1" s="62"/>
      <c r="B1" s="31"/>
      <c r="C1" s="31"/>
      <c r="D1" s="31"/>
      <c r="E1" s="31"/>
      <c r="F1" s="31"/>
      <c r="G1" s="31"/>
      <c r="H1" s="31"/>
      <c r="I1" s="31"/>
      <c r="J1" s="31"/>
    </row>
    <row r="2" spans="1:10" ht="15.6" customHeight="1" x14ac:dyDescent="0.25">
      <c r="A2" s="141" t="s">
        <v>49</v>
      </c>
      <c r="B2" s="141"/>
      <c r="C2" s="141"/>
      <c r="D2" s="141"/>
      <c r="E2" s="141"/>
      <c r="F2" s="141"/>
      <c r="G2" s="141"/>
      <c r="H2" s="57"/>
      <c r="I2" s="34"/>
      <c r="J2" s="34"/>
    </row>
    <row r="3" spans="1:10" ht="18.75" x14ac:dyDescent="0.25">
      <c r="A3" s="31"/>
      <c r="B3" s="31"/>
      <c r="C3" s="31"/>
      <c r="D3" s="31"/>
      <c r="E3" s="31"/>
      <c r="F3" s="31"/>
      <c r="G3" s="31"/>
      <c r="H3" s="31"/>
      <c r="I3" s="33"/>
      <c r="J3" s="33"/>
    </row>
    <row r="4" spans="1:10" ht="15.6" customHeight="1" x14ac:dyDescent="0.25">
      <c r="A4" s="141" t="s">
        <v>50</v>
      </c>
      <c r="B4" s="141"/>
      <c r="C4" s="141"/>
      <c r="D4" s="141"/>
      <c r="E4" s="141"/>
      <c r="F4" s="141"/>
      <c r="G4" s="141"/>
      <c r="H4" s="57"/>
      <c r="I4" s="35"/>
      <c r="J4" s="35"/>
    </row>
    <row r="5" spans="1:10" ht="18.75" x14ac:dyDescent="0.25">
      <c r="A5" s="31"/>
      <c r="B5" s="31"/>
      <c r="C5" s="31"/>
      <c r="D5" s="31"/>
      <c r="E5" s="31"/>
      <c r="F5" s="31"/>
      <c r="G5" s="31"/>
      <c r="H5" s="31"/>
      <c r="I5" s="33"/>
      <c r="J5" s="33"/>
    </row>
    <row r="6" spans="1:10" ht="25.5" x14ac:dyDescent="0.25">
      <c r="A6" s="36" t="s">
        <v>45</v>
      </c>
      <c r="B6" s="37" t="s">
        <v>22</v>
      </c>
      <c r="C6" s="38" t="s">
        <v>13</v>
      </c>
      <c r="D6" s="38" t="s">
        <v>23</v>
      </c>
      <c r="E6" s="36" t="s">
        <v>24</v>
      </c>
      <c r="F6" s="36" t="s">
        <v>25</v>
      </c>
      <c r="G6" s="36" t="s">
        <v>26</v>
      </c>
    </row>
    <row r="7" spans="1:10" s="40" customFormat="1" ht="11.25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10" x14ac:dyDescent="0.25">
      <c r="A8" s="41">
        <v>8</v>
      </c>
      <c r="B8" s="41" t="s">
        <v>51</v>
      </c>
      <c r="C8" s="41"/>
      <c r="D8" s="41"/>
      <c r="E8" s="42"/>
      <c r="F8" s="42"/>
      <c r="G8" s="42"/>
    </row>
    <row r="9" spans="1:10" x14ac:dyDescent="0.25">
      <c r="A9" s="55">
        <v>84</v>
      </c>
      <c r="B9" s="43" t="s">
        <v>52</v>
      </c>
      <c r="C9" s="41"/>
      <c r="D9" s="41"/>
      <c r="E9" s="42"/>
      <c r="F9" s="42"/>
      <c r="G9" s="42"/>
    </row>
    <row r="10" spans="1:10" x14ac:dyDescent="0.25">
      <c r="A10" s="55" t="s">
        <v>33</v>
      </c>
      <c r="B10" s="47"/>
      <c r="C10" s="43"/>
      <c r="D10" s="43"/>
      <c r="E10" s="42"/>
      <c r="F10" s="42"/>
      <c r="G10" s="42"/>
    </row>
    <row r="11" spans="1:10" x14ac:dyDescent="0.25">
      <c r="A11" s="41">
        <v>5</v>
      </c>
      <c r="B11" s="50" t="s">
        <v>53</v>
      </c>
      <c r="C11" s="43"/>
      <c r="D11" s="43"/>
      <c r="E11" s="42"/>
      <c r="F11" s="42"/>
      <c r="G11" s="42"/>
    </row>
    <row r="12" spans="1:10" x14ac:dyDescent="0.25">
      <c r="A12" s="55">
        <v>54</v>
      </c>
      <c r="B12" s="51" t="s">
        <v>54</v>
      </c>
      <c r="C12" s="43"/>
      <c r="D12" s="43"/>
      <c r="E12" s="42"/>
      <c r="F12" s="42"/>
      <c r="G12" s="42"/>
    </row>
    <row r="13" spans="1:10" x14ac:dyDescent="0.25">
      <c r="A13" s="55" t="s">
        <v>33</v>
      </c>
      <c r="B13" s="50"/>
      <c r="C13" s="43"/>
      <c r="D13" s="43"/>
      <c r="E13" s="42"/>
      <c r="F13" s="42"/>
      <c r="G13" s="42"/>
    </row>
    <row r="16" spans="1:10" ht="15.75" x14ac:dyDescent="0.25">
      <c r="B16" s="141" t="s">
        <v>55</v>
      </c>
      <c r="C16" s="141"/>
      <c r="D16" s="141"/>
      <c r="E16" s="141"/>
      <c r="F16" s="141"/>
      <c r="G16" s="141"/>
    </row>
    <row r="17" spans="1:7" ht="18.75" x14ac:dyDescent="0.25">
      <c r="B17" s="31"/>
      <c r="C17" s="31"/>
      <c r="D17" s="31"/>
      <c r="E17" s="31"/>
      <c r="F17" s="31"/>
      <c r="G17" s="31"/>
    </row>
    <row r="18" spans="1:7" ht="25.5" x14ac:dyDescent="0.25">
      <c r="A18" s="36" t="s">
        <v>45</v>
      </c>
      <c r="B18" s="37" t="s">
        <v>22</v>
      </c>
      <c r="C18" s="38" t="s">
        <v>13</v>
      </c>
      <c r="D18" s="38" t="s">
        <v>23</v>
      </c>
      <c r="E18" s="36" t="s">
        <v>24</v>
      </c>
      <c r="F18" s="36" t="s">
        <v>25</v>
      </c>
      <c r="G18" s="36" t="s">
        <v>26</v>
      </c>
    </row>
    <row r="19" spans="1:7" ht="10.15" customHeight="1" x14ac:dyDescent="0.25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</row>
    <row r="20" spans="1:7" x14ac:dyDescent="0.25">
      <c r="A20" s="41">
        <v>8</v>
      </c>
      <c r="B20" s="41" t="s">
        <v>64</v>
      </c>
      <c r="C20" s="41"/>
      <c r="D20" s="41"/>
      <c r="E20" s="42"/>
      <c r="F20" s="42"/>
      <c r="G20" s="42"/>
    </row>
    <row r="21" spans="1:7" x14ac:dyDescent="0.25">
      <c r="A21" s="55">
        <v>81</v>
      </c>
      <c r="B21" s="43" t="s">
        <v>65</v>
      </c>
      <c r="C21" s="43"/>
      <c r="D21" s="43"/>
      <c r="E21" s="42"/>
      <c r="F21" s="42"/>
      <c r="G21" s="42"/>
    </row>
    <row r="22" spans="1:7" x14ac:dyDescent="0.25">
      <c r="A22" s="77" t="s">
        <v>33</v>
      </c>
      <c r="B22" s="43"/>
      <c r="C22" s="63"/>
      <c r="D22" s="63"/>
      <c r="E22" s="63"/>
      <c r="F22" s="63"/>
      <c r="G22" s="63"/>
    </row>
    <row r="23" spans="1:7" x14ac:dyDescent="0.25">
      <c r="A23" s="63"/>
      <c r="B23" s="54"/>
      <c r="C23" s="63"/>
      <c r="D23" s="63"/>
      <c r="E23" s="63"/>
      <c r="F23" s="63"/>
      <c r="G23" s="63"/>
    </row>
    <row r="24" spans="1:7" x14ac:dyDescent="0.25">
      <c r="A24" s="63"/>
      <c r="B24" s="41" t="s">
        <v>56</v>
      </c>
      <c r="C24" s="63"/>
      <c r="D24" s="63"/>
      <c r="E24" s="63"/>
      <c r="F24" s="63"/>
      <c r="G24" s="63"/>
    </row>
    <row r="25" spans="1:7" x14ac:dyDescent="0.25">
      <c r="A25" s="41">
        <v>1</v>
      </c>
      <c r="B25" s="41" t="s">
        <v>46</v>
      </c>
      <c r="C25" s="41"/>
      <c r="D25" s="41"/>
      <c r="E25" s="42"/>
      <c r="F25" s="42"/>
      <c r="G25" s="42"/>
    </row>
    <row r="26" spans="1:7" x14ac:dyDescent="0.25">
      <c r="A26" s="55">
        <v>11</v>
      </c>
      <c r="B26" s="43" t="s">
        <v>46</v>
      </c>
      <c r="C26" s="43"/>
      <c r="D26" s="43"/>
      <c r="E26" s="42"/>
      <c r="F26" s="42"/>
      <c r="G26" s="42"/>
    </row>
    <row r="27" spans="1:7" x14ac:dyDescent="0.25">
      <c r="A27" s="77" t="s">
        <v>33</v>
      </c>
      <c r="B27" s="53"/>
      <c r="C27" s="63"/>
      <c r="D27" s="63"/>
      <c r="E27" s="63"/>
      <c r="F27" s="63"/>
      <c r="G27" s="63"/>
    </row>
    <row r="28" spans="1:7" x14ac:dyDescent="0.25">
      <c r="A28" s="41">
        <v>3</v>
      </c>
      <c r="B28" s="41" t="s">
        <v>62</v>
      </c>
      <c r="C28" s="41"/>
      <c r="D28" s="41"/>
      <c r="E28" s="42"/>
      <c r="F28" s="42"/>
      <c r="G28" s="42"/>
    </row>
    <row r="29" spans="1:7" x14ac:dyDescent="0.25">
      <c r="A29" s="55">
        <v>31</v>
      </c>
      <c r="B29" s="43" t="s">
        <v>47</v>
      </c>
      <c r="C29" s="43"/>
      <c r="D29" s="43"/>
      <c r="E29" s="42"/>
      <c r="F29" s="42"/>
      <c r="G29" s="42"/>
    </row>
    <row r="30" spans="1:7" x14ac:dyDescent="0.25">
      <c r="A30" s="41">
        <v>4</v>
      </c>
      <c r="B30" s="41" t="s">
        <v>63</v>
      </c>
      <c r="C30" s="41"/>
      <c r="D30" s="41"/>
      <c r="E30" s="42"/>
      <c r="F30" s="42"/>
      <c r="G30" s="42"/>
    </row>
    <row r="31" spans="1:7" x14ac:dyDescent="0.25">
      <c r="A31" s="55">
        <v>43</v>
      </c>
      <c r="B31" s="43" t="s">
        <v>61</v>
      </c>
      <c r="C31" s="43"/>
      <c r="D31" s="43"/>
      <c r="E31" s="42"/>
      <c r="F31" s="42"/>
      <c r="G31" s="42"/>
    </row>
    <row r="32" spans="1:7" x14ac:dyDescent="0.25">
      <c r="A32" s="55" t="s">
        <v>33</v>
      </c>
      <c r="B32" s="43"/>
      <c r="C32" s="43"/>
      <c r="D32" s="43"/>
      <c r="E32" s="42"/>
      <c r="F32" s="42"/>
      <c r="G32" s="42"/>
    </row>
  </sheetData>
  <mergeCells count="3">
    <mergeCell ref="B16:G16"/>
    <mergeCell ref="A2:G2"/>
    <mergeCell ref="A4:G4"/>
  </mergeCells>
  <pageMargins left="0.7" right="0.7" top="0.75" bottom="0.75" header="0.3" footer="0.3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topLeftCell="A169" zoomScale="115" zoomScaleNormal="115" workbookViewId="0">
      <selection activeCell="E174" sqref="E174:G174"/>
    </sheetView>
  </sheetViews>
  <sheetFormatPr defaultColWidth="8.85546875" defaultRowHeight="15" x14ac:dyDescent="0.25"/>
  <cols>
    <col min="1" max="1" width="35.28515625" style="32" customWidth="1"/>
    <col min="2" max="2" width="34.28515625" style="32" customWidth="1"/>
    <col min="3" max="7" width="25.28515625" style="32" customWidth="1"/>
    <col min="8" max="16384" width="8.85546875" style="32"/>
  </cols>
  <sheetData>
    <row r="1" spans="1:7" ht="18.75" x14ac:dyDescent="0.25">
      <c r="A1" s="62"/>
      <c r="B1" s="31"/>
      <c r="C1" s="31"/>
      <c r="D1" s="31"/>
      <c r="E1" s="31"/>
      <c r="F1" s="33"/>
      <c r="G1" s="33"/>
    </row>
    <row r="2" spans="1:7" ht="15.75" x14ac:dyDescent="0.25">
      <c r="A2" s="141" t="s">
        <v>57</v>
      </c>
      <c r="B2" s="142"/>
      <c r="C2" s="142"/>
      <c r="D2" s="142"/>
      <c r="E2" s="142"/>
      <c r="F2" s="142"/>
      <c r="G2" s="142"/>
    </row>
    <row r="3" spans="1:7" ht="18.75" x14ac:dyDescent="0.25">
      <c r="A3" s="31"/>
      <c r="B3" s="31"/>
      <c r="C3" s="31"/>
      <c r="D3" s="31"/>
      <c r="E3" s="31"/>
      <c r="F3" s="33"/>
      <c r="G3" s="33"/>
    </row>
    <row r="4" spans="1:7" ht="25.5" x14ac:dyDescent="0.25">
      <c r="A4" s="36" t="s">
        <v>58</v>
      </c>
      <c r="B4" s="36" t="s">
        <v>22</v>
      </c>
      <c r="C4" s="38" t="s">
        <v>87</v>
      </c>
      <c r="D4" s="38" t="s">
        <v>86</v>
      </c>
      <c r="E4" s="36" t="s">
        <v>83</v>
      </c>
      <c r="F4" s="36" t="s">
        <v>84</v>
      </c>
      <c r="G4" s="36" t="s">
        <v>85</v>
      </c>
    </row>
    <row r="5" spans="1:7" s="40" customFormat="1" ht="11.25" x14ac:dyDescent="0.2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</row>
    <row r="6" spans="1:7" ht="30" x14ac:dyDescent="0.25">
      <c r="A6" s="65" t="s">
        <v>107</v>
      </c>
      <c r="B6" s="101" t="s">
        <v>108</v>
      </c>
      <c r="C6" s="88">
        <f t="shared" ref="C6:C8" si="0">C7</f>
        <v>1316266.5099999998</v>
      </c>
      <c r="D6" s="88">
        <f t="shared" ref="D6:D8" si="1">D7</f>
        <v>1596864.79</v>
      </c>
      <c r="E6" s="88">
        <f t="shared" ref="E6:E8" si="2">E7</f>
        <v>1655519.9300000002</v>
      </c>
      <c r="F6" s="88">
        <f t="shared" ref="F6:F8" si="3">F7</f>
        <v>1658839.9300000002</v>
      </c>
      <c r="G6" s="88">
        <f t="shared" ref="G6:G8" si="4">G7</f>
        <v>1658839.9300000002</v>
      </c>
    </row>
    <row r="7" spans="1:7" x14ac:dyDescent="0.25">
      <c r="A7" s="66" t="s">
        <v>161</v>
      </c>
      <c r="B7" s="65" t="s">
        <v>88</v>
      </c>
      <c r="C7" s="88">
        <f t="shared" si="0"/>
        <v>1316266.5099999998</v>
      </c>
      <c r="D7" s="88">
        <f t="shared" si="1"/>
        <v>1596864.79</v>
      </c>
      <c r="E7" s="88">
        <f t="shared" si="2"/>
        <v>1655519.9300000002</v>
      </c>
      <c r="F7" s="88">
        <f t="shared" si="3"/>
        <v>1658839.9300000002</v>
      </c>
      <c r="G7" s="88">
        <f t="shared" si="4"/>
        <v>1658839.9300000002</v>
      </c>
    </row>
    <row r="8" spans="1:7" ht="25.5" x14ac:dyDescent="0.25">
      <c r="A8" s="67" t="s">
        <v>109</v>
      </c>
      <c r="B8" s="65" t="s">
        <v>110</v>
      </c>
      <c r="C8" s="88">
        <f t="shared" si="0"/>
        <v>1316266.5099999998</v>
      </c>
      <c r="D8" s="88">
        <f t="shared" si="1"/>
        <v>1596864.79</v>
      </c>
      <c r="E8" s="88">
        <f t="shared" si="2"/>
        <v>1655519.9300000002</v>
      </c>
      <c r="F8" s="88">
        <f t="shared" si="3"/>
        <v>1658839.9300000002</v>
      </c>
      <c r="G8" s="88">
        <f t="shared" si="4"/>
        <v>1658839.9300000002</v>
      </c>
    </row>
    <row r="9" spans="1:7" ht="25.5" x14ac:dyDescent="0.25">
      <c r="A9" s="76" t="s">
        <v>111</v>
      </c>
      <c r="B9" s="65" t="s">
        <v>112</v>
      </c>
      <c r="C9" s="88">
        <f>C10</f>
        <v>1316266.5099999998</v>
      </c>
      <c r="D9" s="88">
        <f t="shared" ref="D9:G9" si="5">D10</f>
        <v>1596864.79</v>
      </c>
      <c r="E9" s="88">
        <f t="shared" si="5"/>
        <v>1655519.9300000002</v>
      </c>
      <c r="F9" s="88">
        <f t="shared" si="5"/>
        <v>1658839.9300000002</v>
      </c>
      <c r="G9" s="88">
        <f t="shared" si="5"/>
        <v>1658839.9300000002</v>
      </c>
    </row>
    <row r="10" spans="1:7" s="64" customFormat="1" ht="23.25" x14ac:dyDescent="0.35">
      <c r="A10" s="76"/>
      <c r="B10" s="102" t="s">
        <v>113</v>
      </c>
      <c r="C10" s="103">
        <f>C12+C35+C54+C77+C102+C125+C148+C180</f>
        <v>1316266.5099999998</v>
      </c>
      <c r="D10" s="103">
        <f>D12+D35+D54+D77+D102+D125+D148+D180</f>
        <v>1596864.79</v>
      </c>
      <c r="E10" s="103">
        <f>E12+E35+E54+E77+E102+E125+E148+E180+E170</f>
        <v>1655519.9300000002</v>
      </c>
      <c r="F10" s="103">
        <f>F12+F35+F54+F77+F102+F125+F148+F180+F170</f>
        <v>1658839.9300000002</v>
      </c>
      <c r="G10" s="103">
        <f>G12+G35+G54+G77+G102+G125+G148+G180+G170</f>
        <v>1658839.9300000002</v>
      </c>
    </row>
    <row r="11" spans="1:7" ht="20.25" x14ac:dyDescent="0.25">
      <c r="A11" s="104" t="s">
        <v>173</v>
      </c>
      <c r="B11" s="105" t="s">
        <v>174</v>
      </c>
      <c r="C11" s="83"/>
      <c r="D11" s="83"/>
      <c r="E11" s="83"/>
      <c r="F11" s="83"/>
      <c r="G11" s="91"/>
    </row>
    <row r="12" spans="1:7" ht="20.25" x14ac:dyDescent="0.3">
      <c r="A12" s="106" t="s">
        <v>116</v>
      </c>
      <c r="B12" s="107" t="s">
        <v>145</v>
      </c>
      <c r="C12" s="108">
        <f>C14+C18</f>
        <v>24588.229999999996</v>
      </c>
      <c r="D12" s="108">
        <f t="shared" ref="D12" si="6">SUM(D18+D24)</f>
        <v>11746.99</v>
      </c>
      <c r="E12" s="108">
        <f>E14+E18+E24+E26</f>
        <v>29003.059999999998</v>
      </c>
      <c r="F12" s="108">
        <f t="shared" ref="F12:G12" si="7">F14+F18+F24+F26</f>
        <v>32323.059999999998</v>
      </c>
      <c r="G12" s="108">
        <f t="shared" si="7"/>
        <v>32323.059999999998</v>
      </c>
    </row>
    <row r="13" spans="1:7" ht="15.75" x14ac:dyDescent="0.25">
      <c r="A13" s="109">
        <v>3</v>
      </c>
      <c r="B13" s="110" t="s">
        <v>37</v>
      </c>
      <c r="C13" s="111"/>
      <c r="D13" s="111"/>
      <c r="E13" s="111"/>
      <c r="F13" s="111"/>
      <c r="G13" s="112"/>
    </row>
    <row r="14" spans="1:7" ht="15.75" x14ac:dyDescent="0.25">
      <c r="A14" s="98" t="s">
        <v>162</v>
      </c>
      <c r="B14" s="41" t="s">
        <v>38</v>
      </c>
      <c r="C14" s="111">
        <f t="shared" ref="C14:D14" si="8">C15+C16+C17</f>
        <v>2149.42</v>
      </c>
      <c r="D14" s="111">
        <f t="shared" si="8"/>
        <v>0</v>
      </c>
      <c r="E14" s="111">
        <f>E15+E16+E17</f>
        <v>0</v>
      </c>
      <c r="F14" s="111">
        <f t="shared" ref="F14:G14" si="9">F15+F16+F17</f>
        <v>0</v>
      </c>
      <c r="G14" s="111">
        <f t="shared" si="9"/>
        <v>0</v>
      </c>
    </row>
    <row r="15" spans="1:7" ht="15.75" x14ac:dyDescent="0.25">
      <c r="A15" s="70" t="s">
        <v>163</v>
      </c>
      <c r="B15" s="69" t="s">
        <v>166</v>
      </c>
      <c r="C15" s="123">
        <v>1969.04</v>
      </c>
      <c r="D15" s="123">
        <v>0</v>
      </c>
      <c r="E15" s="123">
        <v>0</v>
      </c>
      <c r="F15" s="123">
        <v>0</v>
      </c>
      <c r="G15" s="123">
        <v>0</v>
      </c>
    </row>
    <row r="16" spans="1:7" ht="15.75" x14ac:dyDescent="0.25">
      <c r="A16" s="70" t="s">
        <v>164</v>
      </c>
      <c r="B16" s="69" t="s">
        <v>167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</row>
    <row r="17" spans="1:7" ht="15.75" x14ac:dyDescent="0.25">
      <c r="A17" s="70" t="s">
        <v>165</v>
      </c>
      <c r="B17" s="69" t="s">
        <v>168</v>
      </c>
      <c r="C17" s="123">
        <v>180.38</v>
      </c>
      <c r="D17" s="123">
        <v>0</v>
      </c>
      <c r="E17" s="123">
        <v>0</v>
      </c>
      <c r="F17" s="123">
        <v>0</v>
      </c>
      <c r="G17" s="123">
        <v>0</v>
      </c>
    </row>
    <row r="18" spans="1:7" x14ac:dyDescent="0.25">
      <c r="A18" s="98" t="s">
        <v>118</v>
      </c>
      <c r="B18" s="99" t="s">
        <v>39</v>
      </c>
      <c r="C18" s="88">
        <f>SUM(C19:C23)</f>
        <v>22438.809999999998</v>
      </c>
      <c r="D18" s="88">
        <f t="shared" ref="D18" si="10">SUM(D19:D23)</f>
        <v>10747.99</v>
      </c>
      <c r="E18" s="88">
        <f>E19+E20+E21+E22+E23</f>
        <v>14343.5</v>
      </c>
      <c r="F18" s="88">
        <f t="shared" ref="F18:G18" si="11">F19+F20+F21+F22+F23</f>
        <v>17663.5</v>
      </c>
      <c r="G18" s="88">
        <f t="shared" si="11"/>
        <v>17663.5</v>
      </c>
    </row>
    <row r="19" spans="1:7" x14ac:dyDescent="0.25">
      <c r="A19" s="70" t="s">
        <v>119</v>
      </c>
      <c r="B19" s="69" t="s">
        <v>120</v>
      </c>
      <c r="C19" s="83">
        <v>5108.54</v>
      </c>
      <c r="D19" s="83">
        <v>390</v>
      </c>
      <c r="E19" s="83">
        <v>450</v>
      </c>
      <c r="F19" s="83">
        <v>450</v>
      </c>
      <c r="G19" s="83">
        <v>450</v>
      </c>
    </row>
    <row r="20" spans="1:7" x14ac:dyDescent="0.25">
      <c r="A20" s="70" t="s">
        <v>121</v>
      </c>
      <c r="B20" s="69" t="s">
        <v>122</v>
      </c>
      <c r="C20" s="83">
        <v>7361.39</v>
      </c>
      <c r="D20" s="83">
        <v>339</v>
      </c>
      <c r="E20" s="83">
        <v>1306</v>
      </c>
      <c r="F20" s="83">
        <v>1306</v>
      </c>
      <c r="G20" s="83">
        <v>1306</v>
      </c>
    </row>
    <row r="21" spans="1:7" x14ac:dyDescent="0.25">
      <c r="A21" s="70" t="s">
        <v>123</v>
      </c>
      <c r="B21" s="69" t="s">
        <v>124</v>
      </c>
      <c r="C21" s="83">
        <v>7575.37</v>
      </c>
      <c r="D21" s="83">
        <v>6673.85</v>
      </c>
      <c r="E21" s="83">
        <v>9362.5</v>
      </c>
      <c r="F21" s="83">
        <v>12682.5</v>
      </c>
      <c r="G21" s="83">
        <v>12682.5</v>
      </c>
    </row>
    <row r="22" spans="1:7" s="64" customFormat="1" ht="25.5" x14ac:dyDescent="0.25">
      <c r="A22" s="70" t="s">
        <v>125</v>
      </c>
      <c r="B22" s="69" t="s">
        <v>126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</row>
    <row r="23" spans="1:7" x14ac:dyDescent="0.25">
      <c r="A23" s="100" t="s">
        <v>127</v>
      </c>
      <c r="B23" s="113" t="s">
        <v>128</v>
      </c>
      <c r="C23" s="83">
        <v>2393.5100000000002</v>
      </c>
      <c r="D23" s="83">
        <v>3345.14</v>
      </c>
      <c r="E23" s="83">
        <v>3225</v>
      </c>
      <c r="F23" s="83">
        <v>3225</v>
      </c>
      <c r="G23" s="83">
        <v>3225</v>
      </c>
    </row>
    <row r="24" spans="1:7" x14ac:dyDescent="0.25">
      <c r="A24" s="98" t="s">
        <v>175</v>
      </c>
      <c r="B24" s="99" t="s">
        <v>70</v>
      </c>
      <c r="C24" s="88">
        <f>SUM(C25)</f>
        <v>0</v>
      </c>
      <c r="D24" s="88">
        <f t="shared" ref="D24:G24" si="12">SUM(D25)</f>
        <v>999</v>
      </c>
      <c r="E24" s="88">
        <f t="shared" si="12"/>
        <v>11159.56</v>
      </c>
      <c r="F24" s="88">
        <f t="shared" si="12"/>
        <v>11159.56</v>
      </c>
      <c r="G24" s="88">
        <f t="shared" si="12"/>
        <v>11159.56</v>
      </c>
    </row>
    <row r="25" spans="1:7" x14ac:dyDescent="0.25">
      <c r="A25" s="70" t="s">
        <v>176</v>
      </c>
      <c r="B25" s="114" t="s">
        <v>131</v>
      </c>
      <c r="C25" s="83"/>
      <c r="D25" s="83">
        <v>999</v>
      </c>
      <c r="E25" s="83">
        <v>11159.56</v>
      </c>
      <c r="F25" s="83">
        <v>11159.56</v>
      </c>
      <c r="G25" s="83">
        <v>11159.56</v>
      </c>
    </row>
    <row r="26" spans="1:7" ht="31.5" x14ac:dyDescent="0.25">
      <c r="A26" s="115">
        <v>4</v>
      </c>
      <c r="B26" s="116" t="s">
        <v>40</v>
      </c>
      <c r="C26" s="111">
        <f t="shared" ref="C26:D26" si="13">SUM(C27+C29)</f>
        <v>0</v>
      </c>
      <c r="D26" s="111">
        <f t="shared" si="13"/>
        <v>0</v>
      </c>
      <c r="E26" s="111">
        <f>SUM(E27+E29)</f>
        <v>3500</v>
      </c>
      <c r="F26" s="111">
        <f t="shared" ref="F26:G26" si="14">SUM(F27+F29)</f>
        <v>3500</v>
      </c>
      <c r="G26" s="111">
        <f t="shared" si="14"/>
        <v>3500</v>
      </c>
    </row>
    <row r="27" spans="1:7" ht="31.5" x14ac:dyDescent="0.25">
      <c r="A27" s="98" t="s">
        <v>132</v>
      </c>
      <c r="B27" s="117" t="s">
        <v>133</v>
      </c>
      <c r="C27" s="83">
        <f>SUM(C28)</f>
        <v>0</v>
      </c>
      <c r="D27" s="83">
        <f t="shared" ref="D27:G27" si="15">SUM(D28)</f>
        <v>0</v>
      </c>
      <c r="E27" s="83">
        <f t="shared" si="15"/>
        <v>0</v>
      </c>
      <c r="F27" s="83">
        <f t="shared" si="15"/>
        <v>0</v>
      </c>
      <c r="G27" s="83">
        <f t="shared" si="15"/>
        <v>0</v>
      </c>
    </row>
    <row r="28" spans="1:7" ht="15.75" x14ac:dyDescent="0.25">
      <c r="A28" s="70" t="s">
        <v>134</v>
      </c>
      <c r="B28" s="118" t="s">
        <v>135</v>
      </c>
      <c r="C28" s="83"/>
      <c r="D28" s="83"/>
      <c r="E28" s="83"/>
      <c r="F28" s="83"/>
      <c r="G28" s="91"/>
    </row>
    <row r="29" spans="1:7" ht="31.5" x14ac:dyDescent="0.25">
      <c r="A29" s="98" t="s">
        <v>136</v>
      </c>
      <c r="B29" s="117" t="s">
        <v>72</v>
      </c>
      <c r="C29" s="83">
        <f>SUM(C30:C32)</f>
        <v>0</v>
      </c>
      <c r="D29" s="83">
        <f t="shared" ref="D29" si="16">SUM(D30:D32)</f>
        <v>0</v>
      </c>
      <c r="E29" s="83">
        <f>E30</f>
        <v>3500</v>
      </c>
      <c r="F29" s="83">
        <f t="shared" ref="F29:G29" si="17">F30</f>
        <v>3500</v>
      </c>
      <c r="G29" s="83">
        <f t="shared" si="17"/>
        <v>3500</v>
      </c>
    </row>
    <row r="30" spans="1:7" x14ac:dyDescent="0.25">
      <c r="A30" s="70" t="s">
        <v>137</v>
      </c>
      <c r="B30" s="69" t="s">
        <v>138</v>
      </c>
      <c r="C30" s="83">
        <v>0</v>
      </c>
      <c r="D30" s="83">
        <v>0</v>
      </c>
      <c r="E30" s="83">
        <v>3500</v>
      </c>
      <c r="F30" s="83">
        <v>3500</v>
      </c>
      <c r="G30" s="83">
        <v>3500</v>
      </c>
    </row>
    <row r="31" spans="1:7" x14ac:dyDescent="0.25">
      <c r="A31" s="70" t="s">
        <v>139</v>
      </c>
      <c r="B31" s="69" t="s">
        <v>140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</row>
    <row r="32" spans="1:7" ht="26.25" x14ac:dyDescent="0.25">
      <c r="A32" s="70" t="s">
        <v>141</v>
      </c>
      <c r="B32" s="119" t="s">
        <v>142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</row>
    <row r="33" spans="1:7" x14ac:dyDescent="0.25">
      <c r="A33" s="67" t="s">
        <v>59</v>
      </c>
      <c r="B33" s="65" t="s">
        <v>60</v>
      </c>
      <c r="C33" s="83"/>
      <c r="D33" s="83"/>
      <c r="E33" s="83"/>
      <c r="F33" s="83"/>
      <c r="G33" s="83"/>
    </row>
    <row r="34" spans="1:7" ht="40.5" x14ac:dyDescent="0.25">
      <c r="A34" s="104" t="s">
        <v>114</v>
      </c>
      <c r="B34" s="105" t="s">
        <v>115</v>
      </c>
      <c r="C34" s="83"/>
      <c r="D34" s="83"/>
      <c r="E34" s="83"/>
      <c r="F34" s="83"/>
      <c r="G34" s="91"/>
    </row>
    <row r="35" spans="1:7" ht="20.25" x14ac:dyDescent="0.3">
      <c r="A35" s="106" t="s">
        <v>116</v>
      </c>
      <c r="B35" s="107" t="s">
        <v>117</v>
      </c>
      <c r="C35" s="108">
        <f t="shared" ref="C35:D35" si="18">SUM(C37+C43)</f>
        <v>98046.95</v>
      </c>
      <c r="D35" s="108">
        <f t="shared" si="18"/>
        <v>111707.8</v>
      </c>
      <c r="E35" s="108">
        <f>SUM(E37+E43)</f>
        <v>111382.02</v>
      </c>
      <c r="F35" s="108">
        <f t="shared" ref="F35:G35" si="19">SUM(F37+F43)</f>
        <v>111382.02</v>
      </c>
      <c r="G35" s="108">
        <f t="shared" si="19"/>
        <v>111382.02</v>
      </c>
    </row>
    <row r="36" spans="1:7" ht="15.75" x14ac:dyDescent="0.25">
      <c r="A36" s="109">
        <v>3</v>
      </c>
      <c r="B36" s="110" t="s">
        <v>37</v>
      </c>
      <c r="C36" s="111"/>
      <c r="D36" s="111"/>
      <c r="E36" s="111"/>
      <c r="F36" s="111"/>
      <c r="G36" s="112"/>
    </row>
    <row r="37" spans="1:7" x14ac:dyDescent="0.25">
      <c r="A37" s="98" t="s">
        <v>118</v>
      </c>
      <c r="B37" s="99" t="s">
        <v>39</v>
      </c>
      <c r="C37" s="88">
        <f>SUM(C38:C42)</f>
        <v>97748.67</v>
      </c>
      <c r="D37" s="88">
        <f t="shared" ref="D37:G37" si="20">SUM(D38:D42)</f>
        <v>111090</v>
      </c>
      <c r="E37" s="88">
        <f t="shared" si="20"/>
        <v>110770</v>
      </c>
      <c r="F37" s="88">
        <f t="shared" si="20"/>
        <v>110770</v>
      </c>
      <c r="G37" s="88">
        <f t="shared" si="20"/>
        <v>110770</v>
      </c>
    </row>
    <row r="38" spans="1:7" x14ac:dyDescent="0.25">
      <c r="A38" s="70" t="s">
        <v>119</v>
      </c>
      <c r="B38" s="69" t="s">
        <v>120</v>
      </c>
      <c r="C38" s="83">
        <v>39466.33</v>
      </c>
      <c r="D38" s="83">
        <v>40900</v>
      </c>
      <c r="E38" s="83">
        <v>37050</v>
      </c>
      <c r="F38" s="83">
        <v>37050</v>
      </c>
      <c r="G38" s="83">
        <v>37050</v>
      </c>
    </row>
    <row r="39" spans="1:7" x14ac:dyDescent="0.25">
      <c r="A39" s="70" t="s">
        <v>121</v>
      </c>
      <c r="B39" s="69" t="s">
        <v>122</v>
      </c>
      <c r="C39" s="83">
        <v>25407.45</v>
      </c>
      <c r="D39" s="83">
        <v>26740</v>
      </c>
      <c r="E39" s="83">
        <v>27900</v>
      </c>
      <c r="F39" s="83">
        <v>27900</v>
      </c>
      <c r="G39" s="83">
        <v>27900</v>
      </c>
    </row>
    <row r="40" spans="1:7" x14ac:dyDescent="0.25">
      <c r="A40" s="70" t="s">
        <v>123</v>
      </c>
      <c r="B40" s="69" t="s">
        <v>124</v>
      </c>
      <c r="C40" s="83">
        <v>30978.17</v>
      </c>
      <c r="D40" s="83">
        <v>40770</v>
      </c>
      <c r="E40" s="83">
        <v>43150</v>
      </c>
      <c r="F40" s="83">
        <v>43150</v>
      </c>
      <c r="G40" s="83">
        <v>43150</v>
      </c>
    </row>
    <row r="41" spans="1:7" ht="25.5" x14ac:dyDescent="0.25">
      <c r="A41" s="70" t="s">
        <v>125</v>
      </c>
      <c r="B41" s="69" t="s">
        <v>126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</row>
    <row r="42" spans="1:7" x14ac:dyDescent="0.25">
      <c r="A42" s="100" t="s">
        <v>127</v>
      </c>
      <c r="B42" s="113" t="s">
        <v>128</v>
      </c>
      <c r="C42" s="83">
        <v>1896.72</v>
      </c>
      <c r="D42" s="83">
        <v>2680</v>
      </c>
      <c r="E42" s="83">
        <v>2670</v>
      </c>
      <c r="F42" s="83">
        <v>2670</v>
      </c>
      <c r="G42" s="83">
        <v>2670</v>
      </c>
    </row>
    <row r="43" spans="1:7" x14ac:dyDescent="0.25">
      <c r="A43" s="98" t="s">
        <v>129</v>
      </c>
      <c r="B43" s="99" t="s">
        <v>70</v>
      </c>
      <c r="C43" s="88">
        <f>SUM(C44)</f>
        <v>298.27999999999997</v>
      </c>
      <c r="D43" s="88">
        <f t="shared" ref="D43:G43" si="21">SUM(D44)</f>
        <v>617.79999999999995</v>
      </c>
      <c r="E43" s="88">
        <f t="shared" si="21"/>
        <v>612.02</v>
      </c>
      <c r="F43" s="88">
        <f t="shared" si="21"/>
        <v>612.02</v>
      </c>
      <c r="G43" s="88">
        <f t="shared" si="21"/>
        <v>612.02</v>
      </c>
    </row>
    <row r="44" spans="1:7" x14ac:dyDescent="0.25">
      <c r="A44" s="70" t="s">
        <v>130</v>
      </c>
      <c r="B44" s="114" t="s">
        <v>131</v>
      </c>
      <c r="C44" s="83">
        <v>298.27999999999997</v>
      </c>
      <c r="D44" s="83">
        <v>617.79999999999995</v>
      </c>
      <c r="E44" s="83">
        <v>612.02</v>
      </c>
      <c r="F44" s="83">
        <v>612.02</v>
      </c>
      <c r="G44" s="83">
        <v>612.02</v>
      </c>
    </row>
    <row r="45" spans="1:7" ht="31.5" x14ac:dyDescent="0.25">
      <c r="A45" s="115">
        <v>4</v>
      </c>
      <c r="B45" s="116" t="s">
        <v>40</v>
      </c>
      <c r="C45" s="111">
        <f t="shared" ref="C45:D45" si="22">SUM(C46+C48)</f>
        <v>0</v>
      </c>
      <c r="D45" s="111">
        <f t="shared" si="22"/>
        <v>0</v>
      </c>
      <c r="E45" s="111">
        <f>SUM(E46+E48)</f>
        <v>0</v>
      </c>
      <c r="F45" s="111">
        <f t="shared" ref="F45:G45" si="23">SUM(F46+F48)</f>
        <v>0</v>
      </c>
      <c r="G45" s="111">
        <f t="shared" si="23"/>
        <v>0</v>
      </c>
    </row>
    <row r="46" spans="1:7" ht="31.5" x14ac:dyDescent="0.25">
      <c r="A46" s="98" t="s">
        <v>132</v>
      </c>
      <c r="B46" s="117" t="s">
        <v>133</v>
      </c>
      <c r="C46" s="83">
        <f>SUM(C47)</f>
        <v>0</v>
      </c>
      <c r="D46" s="83">
        <f t="shared" ref="D46:G47" si="24">SUM(D47)</f>
        <v>0</v>
      </c>
      <c r="E46" s="83">
        <f t="shared" si="24"/>
        <v>0</v>
      </c>
      <c r="F46" s="83">
        <f t="shared" si="24"/>
        <v>0</v>
      </c>
      <c r="G46" s="83">
        <f t="shared" si="24"/>
        <v>0</v>
      </c>
    </row>
    <row r="47" spans="1:7" ht="15.75" x14ac:dyDescent="0.25">
      <c r="A47" s="70" t="s">
        <v>134</v>
      </c>
      <c r="B47" s="118" t="s">
        <v>135</v>
      </c>
      <c r="C47" s="83">
        <f>SUM(C48)</f>
        <v>0</v>
      </c>
      <c r="D47" s="83">
        <f t="shared" si="24"/>
        <v>0</v>
      </c>
      <c r="E47" s="83">
        <f t="shared" si="24"/>
        <v>0</v>
      </c>
      <c r="F47" s="83">
        <f t="shared" si="24"/>
        <v>0</v>
      </c>
      <c r="G47" s="83">
        <f t="shared" si="24"/>
        <v>0</v>
      </c>
    </row>
    <row r="48" spans="1:7" ht="31.5" x14ac:dyDescent="0.25">
      <c r="A48" s="98" t="s">
        <v>136</v>
      </c>
      <c r="B48" s="117" t="s">
        <v>72</v>
      </c>
      <c r="C48" s="88">
        <f>SUM(C49:C51)</f>
        <v>0</v>
      </c>
      <c r="D48" s="88">
        <f t="shared" ref="D48:G48" si="25">SUM(D49:D51)</f>
        <v>0</v>
      </c>
      <c r="E48" s="88">
        <f t="shared" si="25"/>
        <v>0</v>
      </c>
      <c r="F48" s="88">
        <f t="shared" si="25"/>
        <v>0</v>
      </c>
      <c r="G48" s="88">
        <f t="shared" si="25"/>
        <v>0</v>
      </c>
    </row>
    <row r="49" spans="1:7" x14ac:dyDescent="0.25">
      <c r="A49" s="70" t="s">
        <v>137</v>
      </c>
      <c r="B49" s="69" t="s">
        <v>138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</row>
    <row r="50" spans="1:7" x14ac:dyDescent="0.25">
      <c r="A50" s="70" t="s">
        <v>139</v>
      </c>
      <c r="B50" s="69" t="s">
        <v>140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</row>
    <row r="51" spans="1:7" ht="26.25" x14ac:dyDescent="0.25">
      <c r="A51" s="100" t="s">
        <v>141</v>
      </c>
      <c r="B51" s="119" t="s">
        <v>142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</row>
    <row r="52" spans="1:7" x14ac:dyDescent="0.25">
      <c r="A52" s="71" t="s">
        <v>44</v>
      </c>
      <c r="B52" s="71"/>
      <c r="C52" s="83"/>
      <c r="D52" s="83"/>
      <c r="E52" s="83"/>
      <c r="F52" s="83"/>
      <c r="G52" s="91"/>
    </row>
    <row r="53" spans="1:7" ht="40.5" x14ac:dyDescent="0.25">
      <c r="A53" s="104" t="s">
        <v>143</v>
      </c>
      <c r="B53" s="105" t="s">
        <v>144</v>
      </c>
      <c r="C53" s="83"/>
      <c r="D53" s="83"/>
      <c r="E53" s="83"/>
      <c r="F53" s="83"/>
      <c r="G53" s="91"/>
    </row>
    <row r="54" spans="1:7" ht="20.25" x14ac:dyDescent="0.3">
      <c r="A54" s="106" t="s">
        <v>116</v>
      </c>
      <c r="B54" s="107" t="s">
        <v>145</v>
      </c>
      <c r="C54" s="108">
        <f>C56+C60+C66+C68</f>
        <v>59685.969999999994</v>
      </c>
      <c r="D54" s="108">
        <f>D56+D68+D60+D66</f>
        <v>60000</v>
      </c>
      <c r="E54" s="108">
        <f>E56+E60+E66+E68</f>
        <v>65000</v>
      </c>
      <c r="F54" s="108">
        <f t="shared" ref="F54:G54" si="26">F56+F60+F66+F68</f>
        <v>65000</v>
      </c>
      <c r="G54" s="108">
        <f t="shared" si="26"/>
        <v>65000</v>
      </c>
    </row>
    <row r="55" spans="1:7" ht="15.75" x14ac:dyDescent="0.25">
      <c r="A55" s="109">
        <v>3</v>
      </c>
      <c r="B55" s="110" t="s">
        <v>37</v>
      </c>
      <c r="C55" s="111">
        <f>C56+C60+C66</f>
        <v>57313.549999999996</v>
      </c>
      <c r="D55" s="111">
        <f>D56+D60+D66</f>
        <v>55000</v>
      </c>
      <c r="E55" s="111">
        <f t="shared" ref="E55:G55" si="27">E56+E60+E66</f>
        <v>58500</v>
      </c>
      <c r="F55" s="111">
        <f t="shared" si="27"/>
        <v>58500</v>
      </c>
      <c r="G55" s="111">
        <f t="shared" si="27"/>
        <v>58500</v>
      </c>
    </row>
    <row r="56" spans="1:7" ht="15.75" x14ac:dyDescent="0.25">
      <c r="A56" s="98" t="s">
        <v>162</v>
      </c>
      <c r="B56" s="41" t="s">
        <v>38</v>
      </c>
      <c r="C56" s="111">
        <f t="shared" ref="C56" si="28">C57+C58+C59</f>
        <v>14501.859999999999</v>
      </c>
      <c r="D56" s="111">
        <f>D57+D58+D59</f>
        <v>12850</v>
      </c>
      <c r="E56" s="111">
        <f>E57+E58+E59</f>
        <v>12850</v>
      </c>
      <c r="F56" s="111">
        <f t="shared" ref="F56:G56" si="29">F57+F58+F59</f>
        <v>12850</v>
      </c>
      <c r="G56" s="111">
        <f t="shared" si="29"/>
        <v>12850</v>
      </c>
    </row>
    <row r="57" spans="1:7" ht="15.75" x14ac:dyDescent="0.25">
      <c r="A57" s="70" t="s">
        <v>163</v>
      </c>
      <c r="B57" s="69" t="s">
        <v>166</v>
      </c>
      <c r="C57" s="123">
        <v>2206.81</v>
      </c>
      <c r="D57" s="123">
        <v>5000</v>
      </c>
      <c r="E57" s="123">
        <v>5000</v>
      </c>
      <c r="F57" s="123">
        <v>5000</v>
      </c>
      <c r="G57" s="123">
        <v>5000</v>
      </c>
    </row>
    <row r="58" spans="1:7" ht="15.75" x14ac:dyDescent="0.25">
      <c r="A58" s="70" t="s">
        <v>164</v>
      </c>
      <c r="B58" s="69" t="s">
        <v>167</v>
      </c>
      <c r="C58" s="123">
        <v>10951.14</v>
      </c>
      <c r="D58" s="123">
        <v>7000</v>
      </c>
      <c r="E58" s="123">
        <v>7000</v>
      </c>
      <c r="F58" s="123">
        <v>7000</v>
      </c>
      <c r="G58" s="123">
        <v>7000</v>
      </c>
    </row>
    <row r="59" spans="1:7" ht="15.75" x14ac:dyDescent="0.25">
      <c r="A59" s="70" t="s">
        <v>165</v>
      </c>
      <c r="B59" s="69" t="s">
        <v>168</v>
      </c>
      <c r="C59" s="123">
        <v>1343.91</v>
      </c>
      <c r="D59" s="123">
        <v>850</v>
      </c>
      <c r="E59" s="123">
        <v>850</v>
      </c>
      <c r="F59" s="123">
        <v>850</v>
      </c>
      <c r="G59" s="123">
        <v>850</v>
      </c>
    </row>
    <row r="60" spans="1:7" x14ac:dyDescent="0.25">
      <c r="A60" s="98" t="s">
        <v>118</v>
      </c>
      <c r="B60" s="99" t="s">
        <v>39</v>
      </c>
      <c r="C60" s="88">
        <f>SUM(C61:C65)</f>
        <v>41603.129999999997</v>
      </c>
      <c r="D60" s="88">
        <f>SUM(D61:D65)</f>
        <v>41250</v>
      </c>
      <c r="E60" s="88">
        <f>SUM(E61:E65)</f>
        <v>44750</v>
      </c>
      <c r="F60" s="88">
        <f t="shared" ref="F60:G60" si="30">SUM(F61:F65)</f>
        <v>44750</v>
      </c>
      <c r="G60" s="88">
        <f t="shared" si="30"/>
        <v>44750</v>
      </c>
    </row>
    <row r="61" spans="1:7" x14ac:dyDescent="0.25">
      <c r="A61" s="70" t="s">
        <v>119</v>
      </c>
      <c r="B61" s="69" t="s">
        <v>120</v>
      </c>
      <c r="C61" s="83">
        <v>9230.9699999999993</v>
      </c>
      <c r="D61" s="83">
        <v>10100</v>
      </c>
      <c r="E61" s="83">
        <v>10000</v>
      </c>
      <c r="F61" s="83">
        <v>10000</v>
      </c>
      <c r="G61" s="83">
        <v>10000</v>
      </c>
    </row>
    <row r="62" spans="1:7" x14ac:dyDescent="0.25">
      <c r="A62" s="70" t="s">
        <v>121</v>
      </c>
      <c r="B62" s="69" t="s">
        <v>122</v>
      </c>
      <c r="C62" s="83">
        <v>12595.28</v>
      </c>
      <c r="D62" s="83">
        <v>15600</v>
      </c>
      <c r="E62" s="83">
        <v>16700</v>
      </c>
      <c r="F62" s="83">
        <v>16700</v>
      </c>
      <c r="G62" s="83">
        <v>16700</v>
      </c>
    </row>
    <row r="63" spans="1:7" x14ac:dyDescent="0.25">
      <c r="A63" s="70" t="s">
        <v>123</v>
      </c>
      <c r="B63" s="69" t="s">
        <v>124</v>
      </c>
      <c r="C63" s="83">
        <v>16273.45</v>
      </c>
      <c r="D63" s="83">
        <v>13550</v>
      </c>
      <c r="E63" s="83">
        <v>16050</v>
      </c>
      <c r="F63" s="83">
        <v>16050</v>
      </c>
      <c r="G63" s="83">
        <v>16050</v>
      </c>
    </row>
    <row r="64" spans="1:7" ht="25.5" x14ac:dyDescent="0.25">
      <c r="A64" s="70" t="s">
        <v>125</v>
      </c>
      <c r="B64" s="69" t="s">
        <v>126</v>
      </c>
      <c r="C64" s="83">
        <v>0</v>
      </c>
      <c r="D64" s="83">
        <v>50</v>
      </c>
      <c r="E64" s="83">
        <v>50</v>
      </c>
      <c r="F64" s="83">
        <v>50</v>
      </c>
      <c r="G64" s="83">
        <v>50</v>
      </c>
    </row>
    <row r="65" spans="1:7" x14ac:dyDescent="0.25">
      <c r="A65" s="100" t="s">
        <v>127</v>
      </c>
      <c r="B65" s="113" t="s">
        <v>128</v>
      </c>
      <c r="C65" s="83">
        <v>3503.43</v>
      </c>
      <c r="D65" s="83">
        <v>1950</v>
      </c>
      <c r="E65" s="83">
        <v>1950</v>
      </c>
      <c r="F65" s="83">
        <v>1950</v>
      </c>
      <c r="G65" s="83">
        <v>1950</v>
      </c>
    </row>
    <row r="66" spans="1:7" x14ac:dyDescent="0.25">
      <c r="A66" s="98" t="s">
        <v>129</v>
      </c>
      <c r="B66" s="99" t="s">
        <v>70</v>
      </c>
      <c r="C66" s="88">
        <f>SUM(C67)</f>
        <v>1208.56</v>
      </c>
      <c r="D66" s="88">
        <f t="shared" ref="D66:G66" si="31">SUM(D67)</f>
        <v>900</v>
      </c>
      <c r="E66" s="88">
        <f t="shared" si="31"/>
        <v>900</v>
      </c>
      <c r="F66" s="88">
        <f t="shared" si="31"/>
        <v>900</v>
      </c>
      <c r="G66" s="88">
        <f t="shared" si="31"/>
        <v>900</v>
      </c>
    </row>
    <row r="67" spans="1:7" x14ac:dyDescent="0.25">
      <c r="A67" s="70" t="s">
        <v>130</v>
      </c>
      <c r="B67" s="114" t="s">
        <v>131</v>
      </c>
      <c r="C67" s="83">
        <v>1208.56</v>
      </c>
      <c r="D67" s="83">
        <v>900</v>
      </c>
      <c r="E67" s="83">
        <v>900</v>
      </c>
      <c r="F67" s="83">
        <v>900</v>
      </c>
      <c r="G67" s="83">
        <v>900</v>
      </c>
    </row>
    <row r="68" spans="1:7" ht="31.5" x14ac:dyDescent="0.25">
      <c r="A68" s="115">
        <v>4</v>
      </c>
      <c r="B68" s="116" t="s">
        <v>40</v>
      </c>
      <c r="C68" s="111">
        <f t="shared" ref="C68:D68" si="32">SUM(C69+C71)</f>
        <v>2372.42</v>
      </c>
      <c r="D68" s="111">
        <f t="shared" si="32"/>
        <v>5000</v>
      </c>
      <c r="E68" s="111">
        <f>SUM(E69+E71)</f>
        <v>6500</v>
      </c>
      <c r="F68" s="111">
        <f t="shared" ref="F68:G68" si="33">SUM(F69+F71)</f>
        <v>6500</v>
      </c>
      <c r="G68" s="111">
        <f t="shared" si="33"/>
        <v>6500</v>
      </c>
    </row>
    <row r="69" spans="1:7" ht="31.5" x14ac:dyDescent="0.25">
      <c r="A69" s="98" t="s">
        <v>132</v>
      </c>
      <c r="B69" s="117" t="s">
        <v>133</v>
      </c>
      <c r="C69" s="88">
        <f>SUM(C70)</f>
        <v>0</v>
      </c>
      <c r="D69" s="88">
        <f t="shared" ref="D69:G69" si="34">SUM(D70)</f>
        <v>0</v>
      </c>
      <c r="E69" s="88"/>
      <c r="F69" s="88">
        <f t="shared" si="34"/>
        <v>0</v>
      </c>
      <c r="G69" s="88">
        <f t="shared" si="34"/>
        <v>0</v>
      </c>
    </row>
    <row r="70" spans="1:7" ht="15.75" x14ac:dyDescent="0.25">
      <c r="A70" s="70" t="s">
        <v>134</v>
      </c>
      <c r="B70" s="118" t="s">
        <v>135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</row>
    <row r="71" spans="1:7" ht="31.5" x14ac:dyDescent="0.25">
      <c r="A71" s="98" t="s">
        <v>136</v>
      </c>
      <c r="B71" s="117" t="s">
        <v>72</v>
      </c>
      <c r="C71" s="88">
        <f>SUM(C72:C74)</f>
        <v>2372.42</v>
      </c>
      <c r="D71" s="88">
        <f t="shared" ref="D71:G71" si="35">SUM(D72:D74)</f>
        <v>5000</v>
      </c>
      <c r="E71" s="88">
        <f t="shared" si="35"/>
        <v>6500</v>
      </c>
      <c r="F71" s="88">
        <f t="shared" si="35"/>
        <v>6500</v>
      </c>
      <c r="G71" s="88">
        <f t="shared" si="35"/>
        <v>6500</v>
      </c>
    </row>
    <row r="72" spans="1:7" x14ac:dyDescent="0.25">
      <c r="A72" s="70" t="s">
        <v>137</v>
      </c>
      <c r="B72" s="69" t="s">
        <v>138</v>
      </c>
      <c r="C72" s="83">
        <v>1709.36</v>
      </c>
      <c r="D72" s="83">
        <v>4000</v>
      </c>
      <c r="E72" s="83">
        <v>5500</v>
      </c>
      <c r="F72" s="83">
        <v>5500</v>
      </c>
      <c r="G72" s="83">
        <v>5500</v>
      </c>
    </row>
    <row r="73" spans="1:7" x14ac:dyDescent="0.25">
      <c r="A73" s="70" t="s">
        <v>139</v>
      </c>
      <c r="B73" s="69" t="s">
        <v>140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</row>
    <row r="74" spans="1:7" ht="26.25" x14ac:dyDescent="0.25">
      <c r="A74" s="70" t="s">
        <v>141</v>
      </c>
      <c r="B74" s="119" t="s">
        <v>142</v>
      </c>
      <c r="C74" s="83">
        <v>663.06</v>
      </c>
      <c r="D74" s="83">
        <v>1000</v>
      </c>
      <c r="E74" s="83">
        <v>1000</v>
      </c>
      <c r="F74" s="83">
        <v>1000</v>
      </c>
      <c r="G74" s="83">
        <v>1000</v>
      </c>
    </row>
    <row r="75" spans="1:7" x14ac:dyDescent="0.25">
      <c r="A75" s="71" t="s">
        <v>44</v>
      </c>
      <c r="B75" s="71"/>
      <c r="C75" s="83"/>
      <c r="D75" s="83"/>
      <c r="E75" s="83"/>
      <c r="F75" s="83"/>
      <c r="G75" s="91"/>
    </row>
    <row r="76" spans="1:7" ht="40.5" x14ac:dyDescent="0.25">
      <c r="A76" s="104" t="s">
        <v>146</v>
      </c>
      <c r="B76" s="105" t="s">
        <v>147</v>
      </c>
      <c r="C76" s="83"/>
      <c r="D76" s="83"/>
      <c r="E76" s="83"/>
      <c r="F76" s="83"/>
      <c r="G76" s="91"/>
    </row>
    <row r="77" spans="1:7" ht="20.25" x14ac:dyDescent="0.3">
      <c r="A77" s="106" t="s">
        <v>116</v>
      </c>
      <c r="B77" s="107" t="s">
        <v>148</v>
      </c>
      <c r="C77" s="108">
        <f>C79+C83</f>
        <v>16514.850000000002</v>
      </c>
      <c r="D77" s="108">
        <f>SUM(D83+D89)+D79</f>
        <v>16300</v>
      </c>
      <c r="E77" s="108">
        <f>E83+E91</f>
        <v>16950</v>
      </c>
      <c r="F77" s="108">
        <f t="shared" ref="F77:G77" si="36">F83+F91</f>
        <v>16950</v>
      </c>
      <c r="G77" s="108">
        <f t="shared" si="36"/>
        <v>16950</v>
      </c>
    </row>
    <row r="78" spans="1:7" ht="15.75" x14ac:dyDescent="0.25">
      <c r="A78" s="109">
        <v>3</v>
      </c>
      <c r="B78" s="110" t="s">
        <v>37</v>
      </c>
      <c r="C78" s="111"/>
      <c r="D78" s="111"/>
      <c r="E78" s="111"/>
      <c r="F78" s="111"/>
      <c r="G78" s="112"/>
    </row>
    <row r="79" spans="1:7" ht="15.75" x14ac:dyDescent="0.25">
      <c r="A79" s="98" t="s">
        <v>162</v>
      </c>
      <c r="B79" s="41" t="s">
        <v>38</v>
      </c>
      <c r="C79" s="111">
        <f t="shared" ref="C79" si="37">C80+C81+C82</f>
        <v>436.32</v>
      </c>
      <c r="D79" s="111">
        <f>D80+D81+D82</f>
        <v>500</v>
      </c>
      <c r="E79" s="111">
        <f>E80+E81+E82</f>
        <v>0</v>
      </c>
      <c r="F79" s="111">
        <f t="shared" ref="F79:G79" si="38">F80+F81+F82</f>
        <v>0</v>
      </c>
      <c r="G79" s="111">
        <f t="shared" si="38"/>
        <v>0</v>
      </c>
    </row>
    <row r="80" spans="1:7" ht="15.75" x14ac:dyDescent="0.25">
      <c r="A80" s="70" t="s">
        <v>163</v>
      </c>
      <c r="B80" s="69" t="s">
        <v>166</v>
      </c>
      <c r="C80" s="123">
        <v>436.32</v>
      </c>
      <c r="D80" s="123">
        <v>0</v>
      </c>
      <c r="E80" s="123">
        <v>0</v>
      </c>
      <c r="F80" s="123">
        <v>0</v>
      </c>
      <c r="G80" s="123">
        <v>0</v>
      </c>
    </row>
    <row r="81" spans="1:7" ht="15.75" x14ac:dyDescent="0.25">
      <c r="A81" s="70" t="s">
        <v>164</v>
      </c>
      <c r="B81" s="69" t="s">
        <v>167</v>
      </c>
      <c r="C81" s="123">
        <v>0</v>
      </c>
      <c r="D81" s="123">
        <v>500</v>
      </c>
      <c r="E81" s="123">
        <v>0</v>
      </c>
      <c r="F81" s="123">
        <v>0</v>
      </c>
      <c r="G81" s="123">
        <v>0</v>
      </c>
    </row>
    <row r="82" spans="1:7" ht="15.75" x14ac:dyDescent="0.25">
      <c r="A82" s="70" t="s">
        <v>165</v>
      </c>
      <c r="B82" s="69" t="s">
        <v>168</v>
      </c>
      <c r="C82" s="123">
        <v>0</v>
      </c>
      <c r="D82" s="123">
        <v>0</v>
      </c>
      <c r="E82" s="123">
        <v>0</v>
      </c>
      <c r="F82" s="123">
        <v>0</v>
      </c>
      <c r="G82" s="123">
        <v>0</v>
      </c>
    </row>
    <row r="83" spans="1:7" x14ac:dyDescent="0.25">
      <c r="A83" s="98" t="s">
        <v>118</v>
      </c>
      <c r="B83" s="99" t="s">
        <v>39</v>
      </c>
      <c r="C83" s="88">
        <f>SUM(C84:C88)</f>
        <v>16078.53</v>
      </c>
      <c r="D83" s="88">
        <f>SUM(D84:D88)</f>
        <v>15500</v>
      </c>
      <c r="E83" s="88">
        <f t="shared" ref="E83:G83" si="39">SUM(E84:E88)</f>
        <v>15700</v>
      </c>
      <c r="F83" s="88">
        <f t="shared" si="39"/>
        <v>15700</v>
      </c>
      <c r="G83" s="88">
        <f t="shared" si="39"/>
        <v>15700</v>
      </c>
    </row>
    <row r="84" spans="1:7" x14ac:dyDescent="0.25">
      <c r="A84" s="70" t="s">
        <v>119</v>
      </c>
      <c r="B84" s="69" t="s">
        <v>120</v>
      </c>
      <c r="C84" s="83">
        <v>49.45</v>
      </c>
      <c r="D84" s="83">
        <v>500</v>
      </c>
      <c r="E84" s="83">
        <v>700</v>
      </c>
      <c r="F84" s="83">
        <v>700</v>
      </c>
      <c r="G84" s="83">
        <v>700</v>
      </c>
    </row>
    <row r="85" spans="1:7" x14ac:dyDescent="0.25">
      <c r="A85" s="70" t="s">
        <v>121</v>
      </c>
      <c r="B85" s="69" t="s">
        <v>122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</row>
    <row r="86" spans="1:7" x14ac:dyDescent="0.25">
      <c r="A86" s="70" t="s">
        <v>123</v>
      </c>
      <c r="B86" s="69" t="s">
        <v>124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</row>
    <row r="87" spans="1:7" ht="25.5" x14ac:dyDescent="0.25">
      <c r="A87" s="70" t="s">
        <v>125</v>
      </c>
      <c r="B87" s="69" t="s">
        <v>126</v>
      </c>
      <c r="C87" s="83">
        <v>0</v>
      </c>
      <c r="D87" s="83">
        <v>0</v>
      </c>
      <c r="E87" s="83">
        <v>0</v>
      </c>
      <c r="F87" s="83">
        <v>0</v>
      </c>
      <c r="G87" s="91">
        <v>0</v>
      </c>
    </row>
    <row r="88" spans="1:7" x14ac:dyDescent="0.25">
      <c r="A88" s="100" t="s">
        <v>127</v>
      </c>
      <c r="B88" s="113" t="s">
        <v>128</v>
      </c>
      <c r="C88" s="83">
        <v>16029.08</v>
      </c>
      <c r="D88" s="83">
        <v>15000</v>
      </c>
      <c r="E88" s="83">
        <v>15000</v>
      </c>
      <c r="F88" s="83">
        <v>15000</v>
      </c>
      <c r="G88" s="83">
        <v>15000</v>
      </c>
    </row>
    <row r="89" spans="1:7" x14ac:dyDescent="0.25">
      <c r="A89" s="98" t="s">
        <v>129</v>
      </c>
      <c r="B89" s="99" t="s">
        <v>70</v>
      </c>
      <c r="C89" s="88">
        <f>SUM(C92)</f>
        <v>1183.02</v>
      </c>
      <c r="D89" s="88">
        <f t="shared" ref="D89" si="40">SUM(D92)</f>
        <v>300</v>
      </c>
      <c r="E89" s="88">
        <f>E90</f>
        <v>0</v>
      </c>
      <c r="F89" s="88">
        <f t="shared" ref="F89:G89" si="41">F90</f>
        <v>0</v>
      </c>
      <c r="G89" s="88">
        <f t="shared" si="41"/>
        <v>0</v>
      </c>
    </row>
    <row r="90" spans="1:7" x14ac:dyDescent="0.25">
      <c r="A90" s="68" t="s">
        <v>172</v>
      </c>
      <c r="B90" s="114" t="s">
        <v>131</v>
      </c>
      <c r="C90" s="83">
        <f>SUM(C91)</f>
        <v>1183.02</v>
      </c>
      <c r="D90" s="83">
        <f t="shared" ref="D90" si="42">SUM(D91)</f>
        <v>0</v>
      </c>
      <c r="E90" s="83">
        <v>0</v>
      </c>
      <c r="F90" s="83">
        <v>0</v>
      </c>
      <c r="G90" s="83">
        <v>0</v>
      </c>
    </row>
    <row r="91" spans="1:7" x14ac:dyDescent="0.25">
      <c r="A91" s="122" t="s">
        <v>171</v>
      </c>
      <c r="B91" s="121" t="s">
        <v>81</v>
      </c>
      <c r="C91" s="88">
        <f>C92</f>
        <v>1183.02</v>
      </c>
      <c r="D91" s="83"/>
      <c r="E91" s="83">
        <f>E92</f>
        <v>1250</v>
      </c>
      <c r="F91" s="83">
        <f t="shared" ref="F91:G91" si="43">F92</f>
        <v>1250</v>
      </c>
      <c r="G91" s="83">
        <f t="shared" si="43"/>
        <v>1250</v>
      </c>
    </row>
    <row r="92" spans="1:7" x14ac:dyDescent="0.25">
      <c r="A92" s="70" t="s">
        <v>169</v>
      </c>
      <c r="B92" s="114" t="s">
        <v>170</v>
      </c>
      <c r="C92" s="83">
        <v>1183.02</v>
      </c>
      <c r="D92" s="83">
        <v>300</v>
      </c>
      <c r="E92" s="83">
        <v>1250</v>
      </c>
      <c r="F92" s="83">
        <v>1250</v>
      </c>
      <c r="G92" s="83">
        <v>1250</v>
      </c>
    </row>
    <row r="93" spans="1:7" ht="31.5" x14ac:dyDescent="0.25">
      <c r="A93" s="115">
        <v>4</v>
      </c>
      <c r="B93" s="116" t="s">
        <v>40</v>
      </c>
      <c r="C93" s="111">
        <f t="shared" ref="C93:D93" si="44">SUM(C94+C96)</f>
        <v>0</v>
      </c>
      <c r="D93" s="111">
        <f t="shared" si="44"/>
        <v>0</v>
      </c>
      <c r="E93" s="111">
        <f>SUM(E94+E96)</f>
        <v>0</v>
      </c>
      <c r="F93" s="111">
        <f t="shared" ref="F93:G93" si="45">SUM(F94+F96)</f>
        <v>0</v>
      </c>
      <c r="G93" s="111">
        <f t="shared" si="45"/>
        <v>0</v>
      </c>
    </row>
    <row r="94" spans="1:7" ht="31.5" x14ac:dyDescent="0.25">
      <c r="A94" s="98" t="s">
        <v>132</v>
      </c>
      <c r="B94" s="117" t="s">
        <v>133</v>
      </c>
      <c r="C94" s="83">
        <f>SUM(C95)</f>
        <v>0</v>
      </c>
      <c r="D94" s="83">
        <f t="shared" ref="D94:G95" si="46">SUM(D95)</f>
        <v>0</v>
      </c>
      <c r="E94" s="83">
        <f t="shared" si="46"/>
        <v>0</v>
      </c>
      <c r="F94" s="83">
        <f t="shared" si="46"/>
        <v>0</v>
      </c>
      <c r="G94" s="83">
        <f t="shared" si="46"/>
        <v>0</v>
      </c>
    </row>
    <row r="95" spans="1:7" ht="15.75" x14ac:dyDescent="0.25">
      <c r="A95" s="70" t="s">
        <v>134</v>
      </c>
      <c r="B95" s="118" t="s">
        <v>135</v>
      </c>
      <c r="C95" s="83">
        <f>SUM(C96)</f>
        <v>0</v>
      </c>
      <c r="D95" s="83">
        <f t="shared" si="46"/>
        <v>0</v>
      </c>
      <c r="E95" s="83">
        <f t="shared" si="46"/>
        <v>0</v>
      </c>
      <c r="F95" s="83">
        <f t="shared" si="46"/>
        <v>0</v>
      </c>
      <c r="G95" s="83">
        <f t="shared" si="46"/>
        <v>0</v>
      </c>
    </row>
    <row r="96" spans="1:7" ht="31.5" x14ac:dyDescent="0.25">
      <c r="A96" s="98" t="s">
        <v>136</v>
      </c>
      <c r="B96" s="117" t="s">
        <v>72</v>
      </c>
      <c r="C96" s="88">
        <f>SUM(C97:C99)</f>
        <v>0</v>
      </c>
      <c r="D96" s="88">
        <f t="shared" ref="D96:G96" si="47">SUM(D97:D99)</f>
        <v>0</v>
      </c>
      <c r="E96" s="88">
        <f t="shared" si="47"/>
        <v>0</v>
      </c>
      <c r="F96" s="88">
        <f t="shared" si="47"/>
        <v>0</v>
      </c>
      <c r="G96" s="88">
        <f t="shared" si="47"/>
        <v>0</v>
      </c>
    </row>
    <row r="97" spans="1:7" x14ac:dyDescent="0.25">
      <c r="A97" s="70" t="s">
        <v>137</v>
      </c>
      <c r="B97" s="69" t="s">
        <v>138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</row>
    <row r="98" spans="1:7" x14ac:dyDescent="0.25">
      <c r="A98" s="70" t="s">
        <v>139</v>
      </c>
      <c r="B98" s="69" t="s">
        <v>140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</row>
    <row r="99" spans="1:7" ht="26.25" x14ac:dyDescent="0.25">
      <c r="A99" s="70" t="s">
        <v>141</v>
      </c>
      <c r="B99" s="119" t="s">
        <v>142</v>
      </c>
      <c r="C99" s="83">
        <v>0</v>
      </c>
      <c r="D99" s="83">
        <v>0</v>
      </c>
      <c r="E99" s="83">
        <v>0</v>
      </c>
      <c r="F99" s="83">
        <v>0</v>
      </c>
      <c r="G99" s="83">
        <v>0</v>
      </c>
    </row>
    <row r="100" spans="1:7" x14ac:dyDescent="0.25">
      <c r="A100" s="71" t="s">
        <v>44</v>
      </c>
      <c r="B100" s="71"/>
      <c r="C100" s="83"/>
      <c r="D100" s="83"/>
      <c r="E100" s="83"/>
      <c r="F100" s="83"/>
      <c r="G100" s="91"/>
    </row>
    <row r="101" spans="1:7" ht="40.5" x14ac:dyDescent="0.25">
      <c r="A101" s="104" t="s">
        <v>149</v>
      </c>
      <c r="B101" s="105" t="s">
        <v>150</v>
      </c>
      <c r="C101" s="83"/>
      <c r="D101" s="83"/>
      <c r="E101" s="83"/>
      <c r="F101" s="83"/>
      <c r="G101" s="91"/>
    </row>
    <row r="102" spans="1:7" ht="20.25" x14ac:dyDescent="0.3">
      <c r="A102" s="106" t="s">
        <v>116</v>
      </c>
      <c r="B102" s="107" t="s">
        <v>151</v>
      </c>
      <c r="C102" s="108">
        <f>C104+C108+C114+C116</f>
        <v>1112157.3599999999</v>
      </c>
      <c r="D102" s="108">
        <f>D103+D116</f>
        <v>1378110</v>
      </c>
      <c r="E102" s="108">
        <v>1390700</v>
      </c>
      <c r="F102" s="108">
        <f t="shared" ref="F102:G102" si="48">F104+F108+F116</f>
        <v>1390700</v>
      </c>
      <c r="G102" s="108">
        <f t="shared" si="48"/>
        <v>1390700</v>
      </c>
    </row>
    <row r="103" spans="1:7" ht="15.75" x14ac:dyDescent="0.25">
      <c r="A103" s="109">
        <v>3</v>
      </c>
      <c r="B103" s="110" t="s">
        <v>37</v>
      </c>
      <c r="C103" s="111"/>
      <c r="D103" s="111">
        <f>D104+D108+D114</f>
        <v>1377410</v>
      </c>
      <c r="E103" s="111">
        <f>E104+E108+E114</f>
        <v>1389800</v>
      </c>
      <c r="F103" s="111">
        <f>F104+F108+F114</f>
        <v>1390500</v>
      </c>
      <c r="G103" s="111">
        <f>G104+G108+G114</f>
        <v>1390500</v>
      </c>
    </row>
    <row r="104" spans="1:7" ht="15.75" x14ac:dyDescent="0.25">
      <c r="A104" s="98" t="s">
        <v>162</v>
      </c>
      <c r="B104" s="41" t="s">
        <v>38</v>
      </c>
      <c r="C104" s="111">
        <f t="shared" ref="C104" si="49">C105+C106+C107</f>
        <v>1104885.05</v>
      </c>
      <c r="D104" s="111">
        <f>D105+D106+D107</f>
        <v>1369310</v>
      </c>
      <c r="E104" s="111">
        <f>E105+E106+E107</f>
        <v>1381000</v>
      </c>
      <c r="F104" s="111">
        <f t="shared" ref="F104:G104" si="50">F105+F106+F107</f>
        <v>1381000</v>
      </c>
      <c r="G104" s="111">
        <f t="shared" si="50"/>
        <v>1381000</v>
      </c>
    </row>
    <row r="105" spans="1:7" ht="15.75" x14ac:dyDescent="0.25">
      <c r="A105" s="70" t="s">
        <v>163</v>
      </c>
      <c r="B105" s="69" t="s">
        <v>166</v>
      </c>
      <c r="C105" s="123">
        <v>908043.91</v>
      </c>
      <c r="D105" s="123">
        <v>1136000</v>
      </c>
      <c r="E105" s="123">
        <v>1146000</v>
      </c>
      <c r="F105" s="123">
        <v>1146000</v>
      </c>
      <c r="G105" s="123">
        <v>1146000</v>
      </c>
    </row>
    <row r="106" spans="1:7" ht="15.75" x14ac:dyDescent="0.25">
      <c r="A106" s="70" t="s">
        <v>164</v>
      </c>
      <c r="B106" s="69" t="s">
        <v>167</v>
      </c>
      <c r="C106" s="123">
        <v>45810.99</v>
      </c>
      <c r="D106" s="123">
        <v>46000</v>
      </c>
      <c r="E106" s="123">
        <v>45000</v>
      </c>
      <c r="F106" s="123">
        <v>45000</v>
      </c>
      <c r="G106" s="123">
        <v>45000</v>
      </c>
    </row>
    <row r="107" spans="1:7" ht="15.75" x14ac:dyDescent="0.25">
      <c r="A107" s="70" t="s">
        <v>165</v>
      </c>
      <c r="B107" s="69" t="s">
        <v>168</v>
      </c>
      <c r="C107" s="123">
        <v>151030.15</v>
      </c>
      <c r="D107" s="123">
        <v>187310</v>
      </c>
      <c r="E107" s="123">
        <v>190000</v>
      </c>
      <c r="F107" s="123">
        <v>190000</v>
      </c>
      <c r="G107" s="123">
        <v>190000</v>
      </c>
    </row>
    <row r="108" spans="1:7" x14ac:dyDescent="0.25">
      <c r="A108" s="98" t="s">
        <v>118</v>
      </c>
      <c r="B108" s="99" t="s">
        <v>39</v>
      </c>
      <c r="C108" s="88">
        <f>SUM(C109:C113)</f>
        <v>6083.17</v>
      </c>
      <c r="D108" s="88">
        <f>SUM(D109:D113)</f>
        <v>7600</v>
      </c>
      <c r="E108" s="88">
        <f>E109+E110+E111+E113</f>
        <v>8300</v>
      </c>
      <c r="F108" s="88">
        <f t="shared" ref="F108:G108" si="51">SUM(F109:F113)</f>
        <v>9000</v>
      </c>
      <c r="G108" s="88">
        <f t="shared" si="51"/>
        <v>9000</v>
      </c>
    </row>
    <row r="109" spans="1:7" x14ac:dyDescent="0.25">
      <c r="A109" s="70" t="s">
        <v>119</v>
      </c>
      <c r="B109" s="69" t="s">
        <v>120</v>
      </c>
      <c r="C109" s="83">
        <v>890.9</v>
      </c>
      <c r="D109" s="83">
        <v>1900</v>
      </c>
      <c r="E109" s="83">
        <v>1900</v>
      </c>
      <c r="F109" s="83">
        <v>1900</v>
      </c>
      <c r="G109" s="83">
        <v>1900</v>
      </c>
    </row>
    <row r="110" spans="1:7" x14ac:dyDescent="0.25">
      <c r="A110" s="70" t="s">
        <v>121</v>
      </c>
      <c r="B110" s="69" t="s">
        <v>122</v>
      </c>
      <c r="C110" s="83">
        <v>1355.52</v>
      </c>
      <c r="D110" s="83">
        <v>1600</v>
      </c>
      <c r="E110" s="83">
        <v>1600</v>
      </c>
      <c r="F110" s="83">
        <v>1600</v>
      </c>
      <c r="G110" s="83">
        <v>1600</v>
      </c>
    </row>
    <row r="111" spans="1:7" x14ac:dyDescent="0.25">
      <c r="A111" s="70" t="s">
        <v>123</v>
      </c>
      <c r="B111" s="69" t="s">
        <v>124</v>
      </c>
      <c r="C111" s="83">
        <v>0</v>
      </c>
      <c r="D111" s="83">
        <v>0</v>
      </c>
      <c r="E111" s="83">
        <v>700</v>
      </c>
      <c r="F111" s="83">
        <v>700</v>
      </c>
      <c r="G111" s="83">
        <v>700</v>
      </c>
    </row>
    <row r="112" spans="1:7" ht="25.5" x14ac:dyDescent="0.25">
      <c r="A112" s="70" t="s">
        <v>125</v>
      </c>
      <c r="B112" s="69" t="s">
        <v>126</v>
      </c>
      <c r="C112" s="83">
        <v>0</v>
      </c>
      <c r="D112" s="83">
        <v>0</v>
      </c>
      <c r="E112" s="83">
        <v>700</v>
      </c>
      <c r="F112" s="83">
        <v>700</v>
      </c>
      <c r="G112" s="83">
        <v>700</v>
      </c>
    </row>
    <row r="113" spans="1:7" x14ac:dyDescent="0.25">
      <c r="A113" s="100" t="s">
        <v>127</v>
      </c>
      <c r="B113" s="113" t="s">
        <v>128</v>
      </c>
      <c r="C113" s="83">
        <v>3836.75</v>
      </c>
      <c r="D113" s="83">
        <v>4100</v>
      </c>
      <c r="E113" s="83">
        <v>4100</v>
      </c>
      <c r="F113" s="83">
        <v>4100</v>
      </c>
      <c r="G113" s="83">
        <v>4100</v>
      </c>
    </row>
    <row r="114" spans="1:7" x14ac:dyDescent="0.25">
      <c r="A114" s="98" t="s">
        <v>129</v>
      </c>
      <c r="B114" s="99" t="s">
        <v>70</v>
      </c>
      <c r="C114" s="88">
        <f>SUM(C115)</f>
        <v>591.14</v>
      </c>
      <c r="D114" s="88">
        <f t="shared" ref="D114:G114" si="52">SUM(D115)</f>
        <v>500</v>
      </c>
      <c r="E114" s="88">
        <f>SUM(E115)</f>
        <v>500</v>
      </c>
      <c r="F114" s="88">
        <f>F115</f>
        <v>500</v>
      </c>
      <c r="G114" s="88">
        <f t="shared" si="52"/>
        <v>500</v>
      </c>
    </row>
    <row r="115" spans="1:7" x14ac:dyDescent="0.25">
      <c r="A115" s="70" t="s">
        <v>130</v>
      </c>
      <c r="B115" s="114" t="s">
        <v>131</v>
      </c>
      <c r="C115" s="83">
        <v>591.14</v>
      </c>
      <c r="D115" s="83">
        <v>500</v>
      </c>
      <c r="E115" s="83">
        <v>500</v>
      </c>
      <c r="F115" s="83">
        <v>500</v>
      </c>
      <c r="G115" s="83">
        <v>500</v>
      </c>
    </row>
    <row r="116" spans="1:7" ht="31.5" x14ac:dyDescent="0.25">
      <c r="A116" s="115">
        <v>4</v>
      </c>
      <c r="B116" s="116" t="s">
        <v>40</v>
      </c>
      <c r="C116" s="111">
        <f t="shared" ref="C116:D116" si="53">SUM(C117+C119)</f>
        <v>598</v>
      </c>
      <c r="D116" s="111">
        <f t="shared" si="53"/>
        <v>700</v>
      </c>
      <c r="E116" s="111">
        <f>SUM(E117+E119)</f>
        <v>700</v>
      </c>
      <c r="F116" s="111">
        <f t="shared" ref="F116:G116" si="54">SUM(F117+F119)</f>
        <v>700</v>
      </c>
      <c r="G116" s="111">
        <f t="shared" si="54"/>
        <v>700</v>
      </c>
    </row>
    <row r="117" spans="1:7" ht="31.5" x14ac:dyDescent="0.25">
      <c r="A117" s="98" t="s">
        <v>132</v>
      </c>
      <c r="B117" s="117" t="s">
        <v>133</v>
      </c>
      <c r="C117" s="88">
        <f>SUM(C118)</f>
        <v>0</v>
      </c>
      <c r="D117" s="88">
        <f t="shared" ref="D117:G117" si="55">SUM(D118)</f>
        <v>0</v>
      </c>
      <c r="E117" s="88">
        <v>0</v>
      </c>
      <c r="F117" s="88">
        <f t="shared" si="55"/>
        <v>0</v>
      </c>
      <c r="G117" s="88">
        <f t="shared" si="55"/>
        <v>0</v>
      </c>
    </row>
    <row r="118" spans="1:7" ht="15.75" x14ac:dyDescent="0.25">
      <c r="A118" s="70" t="s">
        <v>134</v>
      </c>
      <c r="B118" s="118" t="s">
        <v>135</v>
      </c>
      <c r="C118" s="83">
        <v>0</v>
      </c>
      <c r="D118" s="83">
        <v>0</v>
      </c>
      <c r="E118" s="83">
        <v>0</v>
      </c>
      <c r="F118" s="83">
        <v>0</v>
      </c>
      <c r="G118" s="83">
        <v>0</v>
      </c>
    </row>
    <row r="119" spans="1:7" ht="31.5" x14ac:dyDescent="0.25">
      <c r="A119" s="98" t="s">
        <v>136</v>
      </c>
      <c r="B119" s="117" t="s">
        <v>72</v>
      </c>
      <c r="C119" s="88">
        <f>SUM(C120:C122)</f>
        <v>598</v>
      </c>
      <c r="D119" s="88">
        <f t="shared" ref="D119:G119" si="56">SUM(D120:D122)</f>
        <v>700</v>
      </c>
      <c r="E119" s="88">
        <f t="shared" si="56"/>
        <v>700</v>
      </c>
      <c r="F119" s="88">
        <f t="shared" si="56"/>
        <v>700</v>
      </c>
      <c r="G119" s="88">
        <f t="shared" si="56"/>
        <v>700</v>
      </c>
    </row>
    <row r="120" spans="1:7" x14ac:dyDescent="0.25">
      <c r="A120" s="70" t="s">
        <v>137</v>
      </c>
      <c r="B120" s="69" t="s">
        <v>138</v>
      </c>
      <c r="C120" s="83">
        <v>0</v>
      </c>
      <c r="D120" s="83">
        <v>0</v>
      </c>
      <c r="E120" s="83">
        <v>0</v>
      </c>
      <c r="F120" s="83">
        <v>0</v>
      </c>
      <c r="G120" s="83">
        <v>0</v>
      </c>
    </row>
    <row r="121" spans="1:7" x14ac:dyDescent="0.25">
      <c r="A121" s="70" t="s">
        <v>139</v>
      </c>
      <c r="B121" s="69" t="s">
        <v>140</v>
      </c>
      <c r="C121" s="83">
        <v>0</v>
      </c>
      <c r="D121" s="83">
        <v>0</v>
      </c>
      <c r="E121" s="83">
        <v>0</v>
      </c>
      <c r="F121" s="83">
        <v>0</v>
      </c>
      <c r="G121" s="83">
        <v>0</v>
      </c>
    </row>
    <row r="122" spans="1:7" ht="26.25" x14ac:dyDescent="0.25">
      <c r="A122" s="70" t="s">
        <v>141</v>
      </c>
      <c r="B122" s="119" t="s">
        <v>142</v>
      </c>
      <c r="C122" s="83">
        <v>598</v>
      </c>
      <c r="D122" s="83">
        <v>700</v>
      </c>
      <c r="E122" s="83">
        <v>700</v>
      </c>
      <c r="F122" s="83">
        <v>700</v>
      </c>
      <c r="G122" s="83">
        <v>700</v>
      </c>
    </row>
    <row r="123" spans="1:7" x14ac:dyDescent="0.25">
      <c r="A123" s="71" t="s">
        <v>44</v>
      </c>
      <c r="B123" s="71"/>
      <c r="C123" s="83"/>
      <c r="D123" s="83"/>
      <c r="E123" s="83"/>
      <c r="F123" s="83"/>
      <c r="G123" s="91"/>
    </row>
    <row r="124" spans="1:7" ht="40.5" x14ac:dyDescent="0.25">
      <c r="A124" s="104" t="s">
        <v>152</v>
      </c>
      <c r="B124" s="105" t="s">
        <v>153</v>
      </c>
      <c r="C124" s="83"/>
      <c r="D124" s="83"/>
      <c r="E124" s="83"/>
      <c r="F124" s="83"/>
      <c r="G124" s="91"/>
    </row>
    <row r="125" spans="1:7" ht="20.25" x14ac:dyDescent="0.3">
      <c r="A125" s="106" t="s">
        <v>116</v>
      </c>
      <c r="B125" s="107" t="s">
        <v>154</v>
      </c>
      <c r="C125" s="108">
        <f t="shared" ref="C125:D125" si="57">SUM(C131+C137)</f>
        <v>3299.15</v>
      </c>
      <c r="D125" s="108">
        <f t="shared" si="57"/>
        <v>5000</v>
      </c>
      <c r="E125" s="108">
        <f>E127+E131</f>
        <v>14150</v>
      </c>
      <c r="F125" s="108">
        <f t="shared" ref="F125:G125" si="58">F127+F131</f>
        <v>14150</v>
      </c>
      <c r="G125" s="108">
        <f t="shared" si="58"/>
        <v>14150</v>
      </c>
    </row>
    <row r="126" spans="1:7" ht="15.75" x14ac:dyDescent="0.25">
      <c r="A126" s="109">
        <v>3</v>
      </c>
      <c r="B126" s="110" t="s">
        <v>37</v>
      </c>
      <c r="C126" s="111"/>
      <c r="D126" s="111"/>
      <c r="E126" s="111"/>
      <c r="F126" s="111"/>
      <c r="G126" s="112"/>
    </row>
    <row r="127" spans="1:7" ht="15.75" x14ac:dyDescent="0.25">
      <c r="A127" s="98" t="s">
        <v>162</v>
      </c>
      <c r="B127" s="41" t="s">
        <v>38</v>
      </c>
      <c r="C127" s="111">
        <f t="shared" ref="C127:D127" si="59">C128+C129+C130</f>
        <v>0</v>
      </c>
      <c r="D127" s="111">
        <f t="shared" si="59"/>
        <v>0</v>
      </c>
      <c r="E127" s="111">
        <f>E128+E129+E130</f>
        <v>9150</v>
      </c>
      <c r="F127" s="111">
        <f t="shared" ref="F127:G127" si="60">F128+F129+F130</f>
        <v>9150</v>
      </c>
      <c r="G127" s="111">
        <f t="shared" si="60"/>
        <v>9150</v>
      </c>
    </row>
    <row r="128" spans="1:7" ht="15.75" x14ac:dyDescent="0.25">
      <c r="A128" s="70" t="s">
        <v>163</v>
      </c>
      <c r="B128" s="69" t="s">
        <v>166</v>
      </c>
      <c r="C128" s="123">
        <v>0</v>
      </c>
      <c r="D128" s="123">
        <v>0</v>
      </c>
      <c r="E128" s="123">
        <v>7500</v>
      </c>
      <c r="F128" s="123">
        <v>7500</v>
      </c>
      <c r="G128" s="123">
        <v>7500</v>
      </c>
    </row>
    <row r="129" spans="1:7" ht="15.75" x14ac:dyDescent="0.25">
      <c r="A129" s="70" t="s">
        <v>164</v>
      </c>
      <c r="B129" s="69" t="s">
        <v>167</v>
      </c>
      <c r="C129" s="123">
        <v>0</v>
      </c>
      <c r="D129" s="123">
        <v>0</v>
      </c>
      <c r="E129" s="123">
        <v>400</v>
      </c>
      <c r="F129" s="123">
        <v>400</v>
      </c>
      <c r="G129" s="123">
        <v>400</v>
      </c>
    </row>
    <row r="130" spans="1:7" ht="15.75" x14ac:dyDescent="0.25">
      <c r="A130" s="70" t="s">
        <v>165</v>
      </c>
      <c r="B130" s="69" t="s">
        <v>168</v>
      </c>
      <c r="C130" s="123">
        <v>0</v>
      </c>
      <c r="D130" s="123">
        <v>0</v>
      </c>
      <c r="E130" s="123">
        <v>1250</v>
      </c>
      <c r="F130" s="123">
        <v>1250</v>
      </c>
      <c r="G130" s="123">
        <v>1250</v>
      </c>
    </row>
    <row r="131" spans="1:7" x14ac:dyDescent="0.25">
      <c r="A131" s="98" t="s">
        <v>118</v>
      </c>
      <c r="B131" s="99" t="s">
        <v>39</v>
      </c>
      <c r="C131" s="88">
        <f>SUM(C132:C136)</f>
        <v>3299.15</v>
      </c>
      <c r="D131" s="88">
        <f t="shared" ref="D131:G131" si="61">SUM(D132:D136)</f>
        <v>5000</v>
      </c>
      <c r="E131" s="88">
        <f t="shared" si="61"/>
        <v>5000</v>
      </c>
      <c r="F131" s="88">
        <f t="shared" si="61"/>
        <v>5000</v>
      </c>
      <c r="G131" s="88">
        <f t="shared" si="61"/>
        <v>5000</v>
      </c>
    </row>
    <row r="132" spans="1:7" x14ac:dyDescent="0.25">
      <c r="A132" s="70" t="s">
        <v>119</v>
      </c>
      <c r="B132" s="69" t="s">
        <v>120</v>
      </c>
      <c r="C132" s="83">
        <v>0</v>
      </c>
      <c r="D132" s="83">
        <v>0</v>
      </c>
      <c r="E132" s="83">
        <v>0</v>
      </c>
      <c r="F132" s="83">
        <v>0</v>
      </c>
      <c r="G132" s="83">
        <v>0</v>
      </c>
    </row>
    <row r="133" spans="1:7" x14ac:dyDescent="0.25">
      <c r="A133" s="70" t="s">
        <v>121</v>
      </c>
      <c r="B133" s="69" t="s">
        <v>122</v>
      </c>
      <c r="C133" s="83">
        <v>0</v>
      </c>
      <c r="D133" s="83">
        <v>1200</v>
      </c>
      <c r="E133" s="83">
        <v>600</v>
      </c>
      <c r="F133" s="83">
        <v>600</v>
      </c>
      <c r="G133" s="83">
        <v>600</v>
      </c>
    </row>
    <row r="134" spans="1:7" x14ac:dyDescent="0.25">
      <c r="A134" s="70" t="s">
        <v>123</v>
      </c>
      <c r="B134" s="69" t="s">
        <v>124</v>
      </c>
      <c r="C134" s="83">
        <v>0</v>
      </c>
      <c r="D134" s="83">
        <v>2600</v>
      </c>
      <c r="E134" s="83">
        <v>3200</v>
      </c>
      <c r="F134" s="83">
        <v>3200</v>
      </c>
      <c r="G134" s="83">
        <v>3200</v>
      </c>
    </row>
    <row r="135" spans="1:7" ht="25.5" x14ac:dyDescent="0.25">
      <c r="A135" s="70" t="s">
        <v>125</v>
      </c>
      <c r="B135" s="69" t="s">
        <v>126</v>
      </c>
      <c r="C135" s="83">
        <v>0</v>
      </c>
      <c r="D135" s="83">
        <v>0</v>
      </c>
      <c r="E135" s="83">
        <v>0</v>
      </c>
      <c r="F135" s="83">
        <v>0</v>
      </c>
      <c r="G135" s="91">
        <v>0</v>
      </c>
    </row>
    <row r="136" spans="1:7" x14ac:dyDescent="0.25">
      <c r="A136" s="100" t="s">
        <v>127</v>
      </c>
      <c r="B136" s="113" t="s">
        <v>128</v>
      </c>
      <c r="C136" s="83">
        <v>3299.15</v>
      </c>
      <c r="D136" s="83">
        <v>1200</v>
      </c>
      <c r="E136" s="83">
        <v>1200</v>
      </c>
      <c r="F136" s="83">
        <v>1200</v>
      </c>
      <c r="G136" s="83">
        <v>1200</v>
      </c>
    </row>
    <row r="137" spans="1:7" x14ac:dyDescent="0.25">
      <c r="A137" s="98" t="s">
        <v>129</v>
      </c>
      <c r="B137" s="99" t="s">
        <v>70</v>
      </c>
      <c r="C137" s="88">
        <f>SUM(C138)</f>
        <v>0</v>
      </c>
      <c r="D137" s="88">
        <f t="shared" ref="D137:G137" si="62">SUM(D138)</f>
        <v>0</v>
      </c>
      <c r="E137" s="88">
        <f t="shared" si="62"/>
        <v>0</v>
      </c>
      <c r="F137" s="88">
        <f>F138</f>
        <v>0</v>
      </c>
      <c r="G137" s="88">
        <f t="shared" si="62"/>
        <v>0</v>
      </c>
    </row>
    <row r="138" spans="1:7" x14ac:dyDescent="0.25">
      <c r="A138" s="70" t="s">
        <v>130</v>
      </c>
      <c r="B138" s="114" t="s">
        <v>131</v>
      </c>
      <c r="C138" s="83">
        <v>0</v>
      </c>
      <c r="D138" s="83">
        <v>0</v>
      </c>
      <c r="E138" s="83">
        <v>0</v>
      </c>
      <c r="F138" s="83">
        <v>0</v>
      </c>
      <c r="G138" s="83">
        <v>0</v>
      </c>
    </row>
    <row r="139" spans="1:7" ht="31.5" x14ac:dyDescent="0.25">
      <c r="A139" s="115">
        <v>4</v>
      </c>
      <c r="B139" s="116" t="s">
        <v>40</v>
      </c>
      <c r="C139" s="111">
        <f t="shared" ref="C139:D139" si="63">SUM(C140+C142)</f>
        <v>0</v>
      </c>
      <c r="D139" s="111">
        <f t="shared" si="63"/>
        <v>0</v>
      </c>
      <c r="E139" s="111">
        <f>SUM(E140+E142)</f>
        <v>0</v>
      </c>
      <c r="F139" s="111">
        <f t="shared" ref="F139:G139" si="64">SUM(F140+F142)</f>
        <v>0</v>
      </c>
      <c r="G139" s="111">
        <f t="shared" si="64"/>
        <v>0</v>
      </c>
    </row>
    <row r="140" spans="1:7" ht="31.5" x14ac:dyDescent="0.25">
      <c r="A140" s="98" t="s">
        <v>132</v>
      </c>
      <c r="B140" s="117" t="s">
        <v>133</v>
      </c>
      <c r="C140" s="88">
        <f>SUM(C141)</f>
        <v>0</v>
      </c>
      <c r="D140" s="88">
        <f t="shared" ref="D140:G140" si="65">SUM(D141)</f>
        <v>0</v>
      </c>
      <c r="E140" s="88"/>
      <c r="F140" s="88">
        <f t="shared" si="65"/>
        <v>0</v>
      </c>
      <c r="G140" s="88">
        <f t="shared" si="65"/>
        <v>0</v>
      </c>
    </row>
    <row r="141" spans="1:7" ht="15.75" x14ac:dyDescent="0.25">
      <c r="A141" s="70" t="s">
        <v>134</v>
      </c>
      <c r="B141" s="118" t="s">
        <v>135</v>
      </c>
      <c r="C141" s="83">
        <v>0</v>
      </c>
      <c r="D141" s="83">
        <v>0</v>
      </c>
      <c r="E141" s="83">
        <v>0</v>
      </c>
      <c r="F141" s="83">
        <v>0</v>
      </c>
      <c r="G141" s="83">
        <v>0</v>
      </c>
    </row>
    <row r="142" spans="1:7" ht="31.5" x14ac:dyDescent="0.25">
      <c r="A142" s="98" t="s">
        <v>136</v>
      </c>
      <c r="B142" s="117" t="s">
        <v>72</v>
      </c>
      <c r="C142" s="88">
        <f>SUM(C143:C145)</f>
        <v>0</v>
      </c>
      <c r="D142" s="88">
        <f t="shared" ref="D142:G142" si="66">SUM(D143:D145)</f>
        <v>0</v>
      </c>
      <c r="E142" s="88">
        <f t="shared" si="66"/>
        <v>0</v>
      </c>
      <c r="F142" s="88">
        <f t="shared" si="66"/>
        <v>0</v>
      </c>
      <c r="G142" s="88">
        <f t="shared" si="66"/>
        <v>0</v>
      </c>
    </row>
    <row r="143" spans="1:7" x14ac:dyDescent="0.25">
      <c r="A143" s="70" t="s">
        <v>137</v>
      </c>
      <c r="B143" s="69" t="s">
        <v>138</v>
      </c>
      <c r="C143" s="83">
        <v>0</v>
      </c>
      <c r="D143" s="83">
        <v>0</v>
      </c>
      <c r="E143" s="83">
        <v>0</v>
      </c>
      <c r="F143" s="83">
        <v>0</v>
      </c>
      <c r="G143" s="83">
        <v>0</v>
      </c>
    </row>
    <row r="144" spans="1:7" x14ac:dyDescent="0.25">
      <c r="A144" s="70" t="s">
        <v>139</v>
      </c>
      <c r="B144" s="69" t="s">
        <v>140</v>
      </c>
      <c r="C144" s="83">
        <v>0</v>
      </c>
      <c r="D144" s="83">
        <v>0</v>
      </c>
      <c r="E144" s="83">
        <v>0</v>
      </c>
      <c r="F144" s="83">
        <v>0</v>
      </c>
      <c r="G144" s="83">
        <v>0</v>
      </c>
    </row>
    <row r="145" spans="1:7" ht="26.25" x14ac:dyDescent="0.25">
      <c r="A145" s="70" t="s">
        <v>141</v>
      </c>
      <c r="B145" s="119" t="s">
        <v>142</v>
      </c>
      <c r="C145" s="83">
        <v>0</v>
      </c>
      <c r="D145" s="83">
        <v>0</v>
      </c>
      <c r="E145" s="83">
        <v>0</v>
      </c>
      <c r="F145" s="83">
        <v>0</v>
      </c>
      <c r="G145" s="83">
        <v>0</v>
      </c>
    </row>
    <row r="146" spans="1:7" x14ac:dyDescent="0.25">
      <c r="A146" s="71" t="s">
        <v>44</v>
      </c>
      <c r="B146" s="71"/>
      <c r="C146" s="83"/>
      <c r="D146" s="83"/>
      <c r="E146" s="83"/>
      <c r="F146" s="83"/>
      <c r="G146" s="91"/>
    </row>
    <row r="147" spans="1:7" ht="40.5" x14ac:dyDescent="0.25">
      <c r="A147" s="104" t="s">
        <v>155</v>
      </c>
      <c r="B147" s="120" t="s">
        <v>156</v>
      </c>
      <c r="C147" s="83"/>
      <c r="D147" s="83"/>
      <c r="E147" s="83"/>
      <c r="F147" s="83"/>
      <c r="G147" s="91"/>
    </row>
    <row r="148" spans="1:7" ht="20.25" x14ac:dyDescent="0.3">
      <c r="A148" s="106" t="s">
        <v>116</v>
      </c>
      <c r="B148" s="107" t="s">
        <v>157</v>
      </c>
      <c r="C148" s="108">
        <f t="shared" ref="C148" si="67">SUM(C154+C160)</f>
        <v>0</v>
      </c>
      <c r="D148" s="108">
        <f>D150+D154</f>
        <v>13000</v>
      </c>
      <c r="E148" s="108">
        <f>E150+E159</f>
        <v>16200</v>
      </c>
      <c r="F148" s="108">
        <f t="shared" ref="F148:G148" si="68">F150+F159</f>
        <v>16200</v>
      </c>
      <c r="G148" s="108">
        <f t="shared" si="68"/>
        <v>16200</v>
      </c>
    </row>
    <row r="149" spans="1:7" ht="15.75" x14ac:dyDescent="0.25">
      <c r="A149" s="109">
        <v>3</v>
      </c>
      <c r="B149" s="110" t="s">
        <v>37</v>
      </c>
      <c r="C149" s="111"/>
      <c r="D149" s="111"/>
      <c r="E149" s="111"/>
      <c r="F149" s="111"/>
      <c r="G149" s="112"/>
    </row>
    <row r="150" spans="1:7" ht="15.75" x14ac:dyDescent="0.25">
      <c r="A150" s="98" t="s">
        <v>162</v>
      </c>
      <c r="B150" s="41" t="s">
        <v>38</v>
      </c>
      <c r="C150" s="111">
        <f>C151+C152+C153</f>
        <v>0</v>
      </c>
      <c r="D150" s="111">
        <f>D151+D152+D153</f>
        <v>200</v>
      </c>
      <c r="E150" s="111">
        <f>E151+E152+E153</f>
        <v>200</v>
      </c>
      <c r="F150" s="111">
        <f t="shared" ref="F150:G150" si="69">F151+F152+F153</f>
        <v>200</v>
      </c>
      <c r="G150" s="111">
        <f t="shared" si="69"/>
        <v>200</v>
      </c>
    </row>
    <row r="151" spans="1:7" ht="15.75" x14ac:dyDescent="0.25">
      <c r="A151" s="70" t="s">
        <v>163</v>
      </c>
      <c r="B151" s="69" t="s">
        <v>166</v>
      </c>
      <c r="C151" s="123">
        <v>0</v>
      </c>
      <c r="D151" s="123">
        <v>0</v>
      </c>
      <c r="E151" s="123">
        <v>0</v>
      </c>
      <c r="F151" s="123">
        <v>0</v>
      </c>
      <c r="G151" s="123">
        <v>0</v>
      </c>
    </row>
    <row r="152" spans="1:7" ht="15.75" x14ac:dyDescent="0.25">
      <c r="A152" s="70" t="s">
        <v>164</v>
      </c>
      <c r="B152" s="69" t="s">
        <v>167</v>
      </c>
      <c r="C152" s="123">
        <v>0</v>
      </c>
      <c r="D152" s="123">
        <v>200</v>
      </c>
      <c r="E152" s="123">
        <v>200</v>
      </c>
      <c r="F152" s="123">
        <v>200</v>
      </c>
      <c r="G152" s="123">
        <v>200</v>
      </c>
    </row>
    <row r="153" spans="1:7" ht="15.75" x14ac:dyDescent="0.25">
      <c r="A153" s="70" t="s">
        <v>165</v>
      </c>
      <c r="B153" s="69" t="s">
        <v>168</v>
      </c>
      <c r="C153" s="123">
        <v>0</v>
      </c>
      <c r="D153" s="123">
        <v>0</v>
      </c>
      <c r="E153" s="123">
        <v>0</v>
      </c>
      <c r="F153" s="123">
        <v>0</v>
      </c>
      <c r="G153" s="123">
        <v>0</v>
      </c>
    </row>
    <row r="154" spans="1:7" x14ac:dyDescent="0.25">
      <c r="A154" s="98" t="s">
        <v>118</v>
      </c>
      <c r="B154" s="99" t="s">
        <v>39</v>
      </c>
      <c r="C154" s="88">
        <f>SUM(C155:C159)</f>
        <v>0</v>
      </c>
      <c r="D154" s="88">
        <f t="shared" ref="D154:G154" si="70">SUM(D155:D159)</f>
        <v>12800</v>
      </c>
      <c r="E154" s="88">
        <f t="shared" si="70"/>
        <v>16000</v>
      </c>
      <c r="F154" s="88">
        <f t="shared" si="70"/>
        <v>16000</v>
      </c>
      <c r="G154" s="88">
        <f t="shared" si="70"/>
        <v>16000</v>
      </c>
    </row>
    <row r="155" spans="1:7" x14ac:dyDescent="0.25">
      <c r="A155" s="70" t="s">
        <v>119</v>
      </c>
      <c r="B155" s="69" t="s">
        <v>120</v>
      </c>
      <c r="C155" s="83">
        <v>0</v>
      </c>
      <c r="D155" s="83">
        <v>0</v>
      </c>
      <c r="E155" s="83">
        <v>0</v>
      </c>
      <c r="F155" s="83">
        <v>0</v>
      </c>
      <c r="G155" s="83">
        <v>0</v>
      </c>
    </row>
    <row r="156" spans="1:7" x14ac:dyDescent="0.25">
      <c r="A156" s="70" t="s">
        <v>121</v>
      </c>
      <c r="B156" s="69" t="s">
        <v>122</v>
      </c>
      <c r="C156" s="83">
        <v>0</v>
      </c>
      <c r="D156" s="83">
        <v>0</v>
      </c>
      <c r="E156" s="83">
        <v>0</v>
      </c>
      <c r="F156" s="83">
        <v>0</v>
      </c>
      <c r="G156" s="83">
        <v>0</v>
      </c>
    </row>
    <row r="157" spans="1:7" x14ac:dyDescent="0.25">
      <c r="A157" s="70" t="s">
        <v>123</v>
      </c>
      <c r="B157" s="69" t="s">
        <v>124</v>
      </c>
      <c r="C157" s="83">
        <v>0</v>
      </c>
      <c r="D157" s="83">
        <v>0</v>
      </c>
      <c r="E157" s="83">
        <v>0</v>
      </c>
      <c r="F157" s="83">
        <v>0</v>
      </c>
      <c r="G157" s="83">
        <v>0</v>
      </c>
    </row>
    <row r="158" spans="1:7" ht="25.5" x14ac:dyDescent="0.25">
      <c r="A158" s="70" t="s">
        <v>125</v>
      </c>
      <c r="B158" s="69" t="s">
        <v>126</v>
      </c>
      <c r="C158" s="83">
        <v>0</v>
      </c>
      <c r="D158" s="83">
        <v>0</v>
      </c>
      <c r="E158" s="83">
        <v>0</v>
      </c>
      <c r="F158" s="83">
        <v>0</v>
      </c>
      <c r="G158" s="91">
        <v>0</v>
      </c>
    </row>
    <row r="159" spans="1:7" x14ac:dyDescent="0.25">
      <c r="A159" s="100" t="s">
        <v>127</v>
      </c>
      <c r="B159" s="113" t="s">
        <v>128</v>
      </c>
      <c r="C159" s="83">
        <v>0</v>
      </c>
      <c r="D159" s="83">
        <v>12800</v>
      </c>
      <c r="E159" s="83">
        <v>16000</v>
      </c>
      <c r="F159" s="83">
        <v>16000</v>
      </c>
      <c r="G159" s="83">
        <v>16000</v>
      </c>
    </row>
    <row r="160" spans="1:7" x14ac:dyDescent="0.25">
      <c r="A160" s="98" t="s">
        <v>129</v>
      </c>
      <c r="B160" s="99" t="s">
        <v>70</v>
      </c>
      <c r="C160" s="88">
        <f>SUM(C161)</f>
        <v>0</v>
      </c>
      <c r="D160" s="88">
        <f t="shared" ref="D160:G160" si="71">SUM(D161)</f>
        <v>0</v>
      </c>
      <c r="E160" s="88">
        <f t="shared" si="71"/>
        <v>0</v>
      </c>
      <c r="F160" s="88">
        <f t="shared" si="71"/>
        <v>0</v>
      </c>
      <c r="G160" s="88">
        <f t="shared" si="71"/>
        <v>0</v>
      </c>
    </row>
    <row r="161" spans="1:7" x14ac:dyDescent="0.25">
      <c r="A161" s="70" t="s">
        <v>130</v>
      </c>
      <c r="B161" s="114" t="s">
        <v>131</v>
      </c>
      <c r="C161" s="83">
        <v>0</v>
      </c>
      <c r="D161" s="83">
        <v>0</v>
      </c>
      <c r="E161" s="83">
        <v>0</v>
      </c>
      <c r="F161" s="83">
        <v>0</v>
      </c>
      <c r="G161" s="83">
        <v>0</v>
      </c>
    </row>
    <row r="162" spans="1:7" ht="31.5" x14ac:dyDescent="0.25">
      <c r="A162" s="115">
        <v>4</v>
      </c>
      <c r="B162" s="116" t="s">
        <v>40</v>
      </c>
      <c r="C162" s="111">
        <f t="shared" ref="C162:D162" si="72">SUM(C163+C165)</f>
        <v>0</v>
      </c>
      <c r="D162" s="111">
        <f t="shared" si="72"/>
        <v>0</v>
      </c>
      <c r="E162" s="111">
        <f>SUM(E163+E165)</f>
        <v>0</v>
      </c>
      <c r="F162" s="111">
        <f t="shared" ref="F162:G162" si="73">SUM(F163+F165)</f>
        <v>0</v>
      </c>
      <c r="G162" s="111">
        <f t="shared" si="73"/>
        <v>0</v>
      </c>
    </row>
    <row r="163" spans="1:7" ht="31.5" x14ac:dyDescent="0.25">
      <c r="A163" s="98" t="s">
        <v>132</v>
      </c>
      <c r="B163" s="117" t="s">
        <v>133</v>
      </c>
      <c r="C163" s="88">
        <f>SUM(C164)</f>
        <v>0</v>
      </c>
      <c r="D163" s="88">
        <f t="shared" ref="D163:G163" si="74">SUM(D164)</f>
        <v>0</v>
      </c>
      <c r="E163" s="88"/>
      <c r="F163" s="88">
        <f t="shared" si="74"/>
        <v>0</v>
      </c>
      <c r="G163" s="88">
        <f t="shared" si="74"/>
        <v>0</v>
      </c>
    </row>
    <row r="164" spans="1:7" ht="15.75" x14ac:dyDescent="0.25">
      <c r="A164" s="70" t="s">
        <v>134</v>
      </c>
      <c r="B164" s="118" t="s">
        <v>135</v>
      </c>
      <c r="C164" s="83">
        <v>0</v>
      </c>
      <c r="D164" s="83">
        <v>0</v>
      </c>
      <c r="E164" s="83">
        <v>0</v>
      </c>
      <c r="F164" s="83">
        <v>0</v>
      </c>
      <c r="G164" s="91">
        <v>0</v>
      </c>
    </row>
    <row r="165" spans="1:7" ht="31.5" x14ac:dyDescent="0.25">
      <c r="A165" s="98" t="s">
        <v>136</v>
      </c>
      <c r="B165" s="117" t="s">
        <v>72</v>
      </c>
      <c r="C165" s="88">
        <f>SUM(C166:C168)</f>
        <v>0</v>
      </c>
      <c r="D165" s="88">
        <f t="shared" ref="D165:G165" si="75">SUM(D166:D168)</f>
        <v>0</v>
      </c>
      <c r="E165" s="88">
        <f t="shared" si="75"/>
        <v>0</v>
      </c>
      <c r="F165" s="88">
        <f t="shared" si="75"/>
        <v>0</v>
      </c>
      <c r="G165" s="88">
        <f t="shared" si="75"/>
        <v>0</v>
      </c>
    </row>
    <row r="166" spans="1:7" x14ac:dyDescent="0.25">
      <c r="A166" s="70" t="s">
        <v>137</v>
      </c>
      <c r="B166" s="69" t="s">
        <v>138</v>
      </c>
      <c r="C166" s="83">
        <v>0</v>
      </c>
      <c r="D166" s="83">
        <v>0</v>
      </c>
      <c r="E166" s="83">
        <v>0</v>
      </c>
      <c r="F166" s="83">
        <v>0</v>
      </c>
      <c r="G166" s="83">
        <v>0</v>
      </c>
    </row>
    <row r="167" spans="1:7" x14ac:dyDescent="0.25">
      <c r="A167" s="70" t="s">
        <v>139</v>
      </c>
      <c r="B167" s="69" t="s">
        <v>140</v>
      </c>
      <c r="C167" s="83">
        <v>0</v>
      </c>
      <c r="D167" s="83">
        <v>0</v>
      </c>
      <c r="E167" s="83">
        <v>0</v>
      </c>
      <c r="F167" s="83">
        <v>0</v>
      </c>
      <c r="G167" s="83">
        <v>0</v>
      </c>
    </row>
    <row r="168" spans="1:7" ht="26.25" x14ac:dyDescent="0.25">
      <c r="A168" s="70" t="s">
        <v>141</v>
      </c>
      <c r="B168" s="119" t="s">
        <v>142</v>
      </c>
      <c r="C168" s="83">
        <v>0</v>
      </c>
      <c r="D168" s="83">
        <v>0</v>
      </c>
      <c r="E168" s="83">
        <v>0</v>
      </c>
      <c r="F168" s="83">
        <v>0</v>
      </c>
      <c r="G168" s="83">
        <v>0</v>
      </c>
    </row>
    <row r="169" spans="1:7" ht="60.75" x14ac:dyDescent="0.25">
      <c r="A169" s="104" t="s">
        <v>177</v>
      </c>
      <c r="B169" s="120" t="s">
        <v>178</v>
      </c>
      <c r="C169" s="83"/>
      <c r="D169" s="83"/>
      <c r="E169" s="83"/>
      <c r="F169" s="83"/>
      <c r="G169" s="91"/>
    </row>
    <row r="170" spans="1:7" ht="20.25" x14ac:dyDescent="0.3">
      <c r="A170" s="106" t="s">
        <v>116</v>
      </c>
      <c r="B170" s="107" t="s">
        <v>179</v>
      </c>
      <c r="C170" s="108">
        <f t="shared" ref="C170:D170" si="76">C172</f>
        <v>0</v>
      </c>
      <c r="D170" s="108">
        <f t="shared" si="76"/>
        <v>0</v>
      </c>
      <c r="E170" s="108">
        <f>E172</f>
        <v>3134.85</v>
      </c>
      <c r="F170" s="108">
        <f t="shared" ref="F170:G170" si="77">F172</f>
        <v>3134.85</v>
      </c>
      <c r="G170" s="108">
        <f t="shared" si="77"/>
        <v>3134.85</v>
      </c>
    </row>
    <row r="171" spans="1:7" ht="15.75" x14ac:dyDescent="0.25">
      <c r="A171" s="109">
        <v>3</v>
      </c>
      <c r="B171" s="110" t="s">
        <v>37</v>
      </c>
      <c r="C171" s="111"/>
      <c r="D171" s="111"/>
      <c r="E171" s="111"/>
      <c r="F171" s="111"/>
      <c r="G171" s="112"/>
    </row>
    <row r="172" spans="1:7" x14ac:dyDescent="0.25">
      <c r="A172" s="98" t="s">
        <v>118</v>
      </c>
      <c r="B172" s="99" t="s">
        <v>39</v>
      </c>
      <c r="C172" s="88">
        <f>SUM(C173:C177)</f>
        <v>0</v>
      </c>
      <c r="D172" s="88">
        <f t="shared" ref="D172:G172" si="78">SUM(D173:D177)</f>
        <v>0</v>
      </c>
      <c r="E172" s="88">
        <f t="shared" si="78"/>
        <v>3134.85</v>
      </c>
      <c r="F172" s="88">
        <f t="shared" si="78"/>
        <v>3134.85</v>
      </c>
      <c r="G172" s="88">
        <f t="shared" si="78"/>
        <v>3134.85</v>
      </c>
    </row>
    <row r="173" spans="1:7" x14ac:dyDescent="0.25">
      <c r="A173" s="70" t="s">
        <v>119</v>
      </c>
      <c r="B173" s="69" t="s">
        <v>120</v>
      </c>
      <c r="C173" s="83">
        <v>0</v>
      </c>
      <c r="D173" s="83">
        <v>0</v>
      </c>
      <c r="E173" s="83">
        <v>0</v>
      </c>
      <c r="F173" s="83">
        <v>0</v>
      </c>
      <c r="G173" s="83">
        <v>0</v>
      </c>
    </row>
    <row r="174" spans="1:7" x14ac:dyDescent="0.25">
      <c r="A174" s="70" t="s">
        <v>121</v>
      </c>
      <c r="B174" s="69" t="s">
        <v>122</v>
      </c>
      <c r="C174" s="83">
        <v>0</v>
      </c>
      <c r="D174" s="83">
        <v>0</v>
      </c>
      <c r="E174" s="83">
        <v>3134.85</v>
      </c>
      <c r="F174" s="83">
        <v>3134.85</v>
      </c>
      <c r="G174" s="83">
        <v>3134.85</v>
      </c>
    </row>
    <row r="175" spans="1:7" x14ac:dyDescent="0.25">
      <c r="A175" s="70" t="s">
        <v>123</v>
      </c>
      <c r="B175" s="69" t="s">
        <v>124</v>
      </c>
      <c r="C175" s="83">
        <v>0</v>
      </c>
      <c r="D175" s="83">
        <v>0</v>
      </c>
      <c r="E175" s="83">
        <v>0</v>
      </c>
      <c r="F175" s="83">
        <v>0</v>
      </c>
      <c r="G175" s="83">
        <v>0</v>
      </c>
    </row>
    <row r="176" spans="1:7" ht="25.5" x14ac:dyDescent="0.25">
      <c r="A176" s="70" t="s">
        <v>125</v>
      </c>
      <c r="B176" s="69" t="s">
        <v>126</v>
      </c>
      <c r="C176" s="83">
        <v>0</v>
      </c>
      <c r="D176" s="83">
        <v>0</v>
      </c>
      <c r="E176" s="83">
        <v>0</v>
      </c>
      <c r="F176" s="83">
        <v>0</v>
      </c>
      <c r="G176" s="91">
        <v>0</v>
      </c>
    </row>
    <row r="177" spans="1:7" x14ac:dyDescent="0.25">
      <c r="A177" s="100" t="s">
        <v>127</v>
      </c>
      <c r="B177" s="113" t="s">
        <v>128</v>
      </c>
      <c r="C177" s="83">
        <v>0</v>
      </c>
      <c r="D177" s="83">
        <v>0</v>
      </c>
      <c r="E177" s="83">
        <v>0</v>
      </c>
      <c r="F177" s="83">
        <v>0</v>
      </c>
      <c r="G177" s="83">
        <v>0</v>
      </c>
    </row>
    <row r="178" spans="1:7" x14ac:dyDescent="0.25">
      <c r="A178" s="71" t="s">
        <v>44</v>
      </c>
      <c r="B178" s="71"/>
      <c r="C178" s="83"/>
      <c r="D178" s="83"/>
      <c r="E178" s="83"/>
      <c r="F178" s="83"/>
      <c r="G178" s="91"/>
    </row>
    <row r="179" spans="1:7" ht="40.5" x14ac:dyDescent="0.25">
      <c r="A179" s="104" t="s">
        <v>158</v>
      </c>
      <c r="B179" s="120" t="s">
        <v>159</v>
      </c>
      <c r="C179" s="83"/>
      <c r="D179" s="83"/>
      <c r="E179" s="83"/>
      <c r="F179" s="83"/>
      <c r="G179" s="91"/>
    </row>
    <row r="180" spans="1:7" ht="20.25" x14ac:dyDescent="0.3">
      <c r="A180" s="106" t="s">
        <v>116</v>
      </c>
      <c r="B180" s="107" t="s">
        <v>160</v>
      </c>
      <c r="C180" s="108">
        <f t="shared" ref="C180:D180" si="79">SUM(C182+C188)</f>
        <v>1974</v>
      </c>
      <c r="D180" s="108">
        <f t="shared" si="79"/>
        <v>1000</v>
      </c>
      <c r="E180" s="108">
        <f>E182</f>
        <v>9000</v>
      </c>
      <c r="F180" s="108">
        <f t="shared" ref="F180:G180" si="80">F182</f>
        <v>9000</v>
      </c>
      <c r="G180" s="108">
        <f t="shared" si="80"/>
        <v>9000</v>
      </c>
    </row>
    <row r="181" spans="1:7" ht="15.75" x14ac:dyDescent="0.25">
      <c r="A181" s="109">
        <v>3</v>
      </c>
      <c r="B181" s="110" t="s">
        <v>37</v>
      </c>
      <c r="C181" s="111"/>
      <c r="D181" s="111"/>
      <c r="E181" s="111"/>
      <c r="F181" s="111"/>
      <c r="G181" s="112"/>
    </row>
    <row r="182" spans="1:7" x14ac:dyDescent="0.25">
      <c r="A182" s="98" t="s">
        <v>118</v>
      </c>
      <c r="B182" s="99" t="s">
        <v>39</v>
      </c>
      <c r="C182" s="88">
        <f>SUM(C183:C187)</f>
        <v>1974</v>
      </c>
      <c r="D182" s="88">
        <f t="shared" ref="D182:G182" si="81">SUM(D183:D187)</f>
        <v>1000</v>
      </c>
      <c r="E182" s="88">
        <f t="shared" si="81"/>
        <v>9000</v>
      </c>
      <c r="F182" s="88">
        <f t="shared" si="81"/>
        <v>9000</v>
      </c>
      <c r="G182" s="88">
        <f t="shared" si="81"/>
        <v>9000</v>
      </c>
    </row>
    <row r="183" spans="1:7" x14ac:dyDescent="0.25">
      <c r="A183" s="70" t="s">
        <v>119</v>
      </c>
      <c r="B183" s="69" t="s">
        <v>120</v>
      </c>
      <c r="C183" s="83">
        <v>300</v>
      </c>
      <c r="D183" s="83">
        <v>0</v>
      </c>
      <c r="E183" s="83">
        <v>8000</v>
      </c>
      <c r="F183" s="83">
        <v>8000</v>
      </c>
      <c r="G183" s="83">
        <v>8000</v>
      </c>
    </row>
    <row r="184" spans="1:7" x14ac:dyDescent="0.25">
      <c r="A184" s="70" t="s">
        <v>121</v>
      </c>
      <c r="B184" s="69" t="s">
        <v>122</v>
      </c>
      <c r="C184" s="83">
        <v>0</v>
      </c>
      <c r="D184" s="83">
        <v>0</v>
      </c>
      <c r="E184" s="83">
        <v>0</v>
      </c>
      <c r="F184" s="83">
        <v>0</v>
      </c>
      <c r="G184" s="83">
        <v>0</v>
      </c>
    </row>
    <row r="185" spans="1:7" x14ac:dyDescent="0.25">
      <c r="A185" s="70" t="s">
        <v>123</v>
      </c>
      <c r="B185" s="69" t="s">
        <v>124</v>
      </c>
      <c r="C185" s="83">
        <v>0</v>
      </c>
      <c r="D185" s="83">
        <v>0</v>
      </c>
      <c r="E185" s="83">
        <v>0</v>
      </c>
      <c r="F185" s="83">
        <v>0</v>
      </c>
      <c r="G185" s="83">
        <v>0</v>
      </c>
    </row>
    <row r="186" spans="1:7" ht="25.5" x14ac:dyDescent="0.25">
      <c r="A186" s="70" t="s">
        <v>125</v>
      </c>
      <c r="B186" s="69" t="s">
        <v>126</v>
      </c>
      <c r="C186" s="83">
        <v>0</v>
      </c>
      <c r="D186" s="83">
        <v>0</v>
      </c>
      <c r="E186" s="83">
        <v>0</v>
      </c>
      <c r="F186" s="83">
        <v>0</v>
      </c>
      <c r="G186" s="83">
        <v>0</v>
      </c>
    </row>
    <row r="187" spans="1:7" x14ac:dyDescent="0.25">
      <c r="A187" s="100" t="s">
        <v>127</v>
      </c>
      <c r="B187" s="113" t="s">
        <v>128</v>
      </c>
      <c r="C187" s="83">
        <v>1674</v>
      </c>
      <c r="D187" s="83">
        <v>1000</v>
      </c>
      <c r="E187" s="83">
        <v>1000</v>
      </c>
      <c r="F187" s="83">
        <v>1000</v>
      </c>
      <c r="G187" s="83">
        <v>1000</v>
      </c>
    </row>
    <row r="188" spans="1:7" x14ac:dyDescent="0.25">
      <c r="A188" s="98" t="s">
        <v>129</v>
      </c>
      <c r="B188" s="99" t="s">
        <v>70</v>
      </c>
      <c r="C188" s="88">
        <f>SUM(C189)</f>
        <v>0</v>
      </c>
      <c r="D188" s="88">
        <f t="shared" ref="D188:G188" si="82">SUM(D189)</f>
        <v>0</v>
      </c>
      <c r="E188" s="88">
        <f t="shared" si="82"/>
        <v>0</v>
      </c>
      <c r="F188" s="88">
        <f>F189</f>
        <v>0</v>
      </c>
      <c r="G188" s="88">
        <f t="shared" si="82"/>
        <v>0</v>
      </c>
    </row>
    <row r="189" spans="1:7" x14ac:dyDescent="0.25">
      <c r="A189" s="70" t="s">
        <v>130</v>
      </c>
      <c r="B189" s="114" t="s">
        <v>131</v>
      </c>
      <c r="C189" s="83">
        <v>0</v>
      </c>
      <c r="D189" s="83">
        <v>0</v>
      </c>
      <c r="E189" s="83">
        <v>0</v>
      </c>
      <c r="F189" s="83">
        <v>0</v>
      </c>
      <c r="G189" s="83">
        <v>0</v>
      </c>
    </row>
    <row r="190" spans="1:7" ht="31.5" x14ac:dyDescent="0.25">
      <c r="A190" s="115">
        <v>4</v>
      </c>
      <c r="B190" s="116" t="s">
        <v>40</v>
      </c>
      <c r="C190" s="111">
        <f t="shared" ref="C190:D190" si="83">SUM(C191+C193)</f>
        <v>0</v>
      </c>
      <c r="D190" s="111">
        <f t="shared" si="83"/>
        <v>0</v>
      </c>
      <c r="E190" s="111">
        <f>SUM(E191+E193)</f>
        <v>0</v>
      </c>
      <c r="F190" s="111">
        <f t="shared" ref="F190:G190" si="84">SUM(F191+F193)</f>
        <v>0</v>
      </c>
      <c r="G190" s="111">
        <f t="shared" si="84"/>
        <v>0</v>
      </c>
    </row>
    <row r="191" spans="1:7" ht="31.5" x14ac:dyDescent="0.25">
      <c r="A191" s="98" t="s">
        <v>132</v>
      </c>
      <c r="B191" s="117" t="s">
        <v>133</v>
      </c>
      <c r="C191" s="88">
        <f>SUM(C192)</f>
        <v>0</v>
      </c>
      <c r="D191" s="88">
        <f t="shared" ref="D191:G191" si="85">SUM(D192)</f>
        <v>0</v>
      </c>
      <c r="E191" s="88"/>
      <c r="F191" s="88">
        <f t="shared" si="85"/>
        <v>0</v>
      </c>
      <c r="G191" s="88">
        <f t="shared" si="85"/>
        <v>0</v>
      </c>
    </row>
    <row r="192" spans="1:7" ht="15.75" x14ac:dyDescent="0.25">
      <c r="A192" s="70" t="s">
        <v>134</v>
      </c>
      <c r="B192" s="118" t="s">
        <v>135</v>
      </c>
      <c r="C192" s="83">
        <v>0</v>
      </c>
      <c r="D192" s="83">
        <v>0</v>
      </c>
      <c r="E192" s="83">
        <v>0</v>
      </c>
      <c r="F192" s="83">
        <v>0</v>
      </c>
      <c r="G192" s="83">
        <v>0</v>
      </c>
    </row>
    <row r="193" spans="1:7" ht="31.5" x14ac:dyDescent="0.25">
      <c r="A193" s="98" t="s">
        <v>136</v>
      </c>
      <c r="B193" s="117" t="s">
        <v>72</v>
      </c>
      <c r="C193" s="88">
        <f>SUM(C194:C196)</f>
        <v>0</v>
      </c>
      <c r="D193" s="88">
        <f t="shared" ref="D193:G193" si="86">SUM(D194:D196)</f>
        <v>0</v>
      </c>
      <c r="E193" s="88">
        <f t="shared" si="86"/>
        <v>0</v>
      </c>
      <c r="F193" s="88">
        <f t="shared" si="86"/>
        <v>0</v>
      </c>
      <c r="G193" s="88">
        <f t="shared" si="86"/>
        <v>0</v>
      </c>
    </row>
    <row r="194" spans="1:7" x14ac:dyDescent="0.25">
      <c r="A194" s="70" t="s">
        <v>137</v>
      </c>
      <c r="B194" s="69" t="s">
        <v>138</v>
      </c>
      <c r="C194" s="83">
        <v>0</v>
      </c>
      <c r="D194" s="83">
        <v>0</v>
      </c>
      <c r="E194" s="83">
        <v>0</v>
      </c>
      <c r="F194" s="83">
        <v>0</v>
      </c>
      <c r="G194" s="83">
        <v>0</v>
      </c>
    </row>
    <row r="195" spans="1:7" x14ac:dyDescent="0.25">
      <c r="A195" s="70" t="s">
        <v>139</v>
      </c>
      <c r="B195" s="69" t="s">
        <v>140</v>
      </c>
      <c r="C195" s="83">
        <v>0</v>
      </c>
      <c r="D195" s="83">
        <v>0</v>
      </c>
      <c r="E195" s="83">
        <v>0</v>
      </c>
      <c r="F195" s="83">
        <v>0</v>
      </c>
      <c r="G195" s="83">
        <v>0</v>
      </c>
    </row>
    <row r="196" spans="1:7" ht="26.25" x14ac:dyDescent="0.25">
      <c r="A196" s="70" t="s">
        <v>141</v>
      </c>
      <c r="B196" s="119" t="s">
        <v>142</v>
      </c>
      <c r="C196" s="83"/>
      <c r="D196" s="83"/>
      <c r="E196" s="83"/>
      <c r="F196" s="83"/>
      <c r="G196" s="91"/>
    </row>
    <row r="197" spans="1:7" x14ac:dyDescent="0.25">
      <c r="A197" s="71" t="s">
        <v>44</v>
      </c>
      <c r="B197" s="71"/>
      <c r="C197" s="83"/>
      <c r="D197" s="83"/>
      <c r="E197" s="83"/>
      <c r="F197" s="83"/>
      <c r="G197" s="91"/>
    </row>
  </sheetData>
  <mergeCells count="1">
    <mergeCell ref="A2:G2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 Sažetak</vt:lpstr>
      <vt:lpstr> Račun prihoda i rashoda</vt:lpstr>
      <vt:lpstr> Račun financiranja</vt:lpstr>
      <vt:lpstr>Posebni dio</vt:lpstr>
      <vt:lpstr>' Račun financiranja'!Podrucje_ispisa</vt:lpstr>
      <vt:lpstr>' Račun prihoda i rashoda'!Podrucje_ispisa</vt:lpstr>
      <vt:lpstr>' Sažetak'!Podrucje_ispisa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2024-12-24T08:13:03Z</dcterms:modified>
</cp:coreProperties>
</file>